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480" yWindow="105" windowWidth="11340" windowHeight="8070" tabRatio="650" activeTab="2"/>
  </bookViews>
  <sheets>
    <sheet name="1- 8 2015 УО ОМС" sheetId="33" r:id="rId1"/>
    <sheet name="на 1 застр. ОМС" sheetId="53" r:id="rId2"/>
    <sheet name="1-8 2015 обл. ЛПУ+ УльяновскОМС" sheetId="34" r:id="rId3"/>
    <sheet name="1-8 2015 Ведом.+частн. ОМС" sheetId="48" r:id="rId4"/>
    <sheet name="1-8 2015 мед. услуги " sheetId="44" r:id="rId5"/>
    <sheet name="1- 8 2015 мед.услуги" sheetId="56" r:id="rId6"/>
    <sheet name="1-8 2015 мед.услуги  Кт И МРТ" sheetId="55" r:id="rId7"/>
  </sheets>
  <definedNames>
    <definedName name="_xlnm.Print_Titles" localSheetId="0">'1- 8 2015 УО ОМС'!$A:$B</definedName>
    <definedName name="_xlnm.Print_Titles" localSheetId="3">'1-8 2015 Ведом.+частн. ОМС'!$A:$B</definedName>
    <definedName name="_xlnm.Print_Titles" localSheetId="2">'1-8 2015 обл. ЛПУ+ УльяновскОМС'!$A:$B</definedName>
    <definedName name="_xlnm.Print_Titles" localSheetId="1">'на 1 застр. ОМС'!$A:$B</definedName>
    <definedName name="_xlnm.Print_Area" localSheetId="0">'1- 8 2015 УО ОМС'!$A$1:$AN$43</definedName>
    <definedName name="_xlnm.Print_Area" localSheetId="3">'1-8 2015 Ведом.+частн. ОМС'!$A$1:$AL$36</definedName>
    <definedName name="_xlnm.Print_Area" localSheetId="4">'1-8 2015 мед. услуги '!$A$1:$X$78</definedName>
    <definedName name="_xlnm.Print_Area" localSheetId="6">'1-8 2015 мед.услуги  Кт И МРТ'!$A$1:$N$23</definedName>
    <definedName name="_xlnm.Print_Area" localSheetId="2">'1-8 2015 обл. ЛПУ+ УльяновскОМС'!$A$1:$AI$36</definedName>
    <definedName name="_xlnm.Print_Area" localSheetId="1">'на 1 застр. ОМС'!$A$1:$AJ$40</definedName>
  </definedNames>
  <calcPr calcId="124519"/>
</workbook>
</file>

<file path=xl/calcChain.xml><?xml version="1.0" encoding="utf-8"?>
<calcChain xmlns="http://schemas.openxmlformats.org/spreadsheetml/2006/main">
  <c r="N16" i="34"/>
  <c r="E16"/>
  <c r="T34"/>
  <c r="T33"/>
  <c r="E43" i="44"/>
  <c r="D43"/>
  <c r="C36" i="48"/>
  <c r="U7" i="44"/>
  <c r="H8" i="55"/>
  <c r="G10"/>
  <c r="F10"/>
  <c r="D10"/>
  <c r="C10"/>
  <c r="AA33" i="56"/>
  <c r="E31"/>
  <c r="H30"/>
  <c r="S24"/>
  <c r="T24"/>
  <c r="X33"/>
  <c r="X30"/>
  <c r="X25"/>
  <c r="H26"/>
  <c r="H27"/>
  <c r="U26"/>
  <c r="R26"/>
  <c r="U16"/>
  <c r="R16"/>
  <c r="H16"/>
  <c r="U20" i="44"/>
  <c r="U21"/>
  <c r="U22"/>
  <c r="U23"/>
  <c r="U24"/>
  <c r="U25"/>
  <c r="U26"/>
  <c r="U27"/>
  <c r="U28"/>
  <c r="U29"/>
  <c r="U30"/>
  <c r="U31"/>
  <c r="U32"/>
  <c r="U33"/>
  <c r="X40"/>
  <c r="X47"/>
  <c r="X48"/>
  <c r="O44"/>
  <c r="M77"/>
  <c r="N77"/>
  <c r="P77"/>
  <c r="Q77"/>
  <c r="S77"/>
  <c r="T77"/>
  <c r="V77"/>
  <c r="W77"/>
  <c r="Q78"/>
  <c r="P78"/>
  <c r="R75"/>
  <c r="R78" s="1"/>
  <c r="L47"/>
  <c r="L49"/>
  <c r="O63"/>
  <c r="O64"/>
  <c r="O73"/>
  <c r="O74"/>
  <c r="O72"/>
  <c r="AF40" i="33"/>
  <c r="AF41"/>
  <c r="AC40"/>
  <c r="AC41"/>
  <c r="Z41"/>
  <c r="W41"/>
  <c r="T41"/>
  <c r="Q41"/>
  <c r="N40"/>
  <c r="N41"/>
  <c r="H41"/>
  <c r="E41"/>
  <c r="I39"/>
  <c r="J39"/>
  <c r="AJ39"/>
  <c r="AK39"/>
  <c r="U6" i="44"/>
  <c r="U5"/>
  <c r="U10"/>
  <c r="U11"/>
  <c r="U12"/>
  <c r="U15"/>
  <c r="U16"/>
  <c r="U17"/>
  <c r="D34" i="56"/>
  <c r="F34"/>
  <c r="G34"/>
  <c r="I34"/>
  <c r="J34"/>
  <c r="K34"/>
  <c r="P34"/>
  <c r="Q34"/>
  <c r="S34"/>
  <c r="T34"/>
  <c r="V34"/>
  <c r="W34"/>
  <c r="Y34"/>
  <c r="Z34"/>
  <c r="C34"/>
  <c r="E34" s="1"/>
  <c r="S19" i="44"/>
  <c r="S34" s="1"/>
  <c r="T19"/>
  <c r="T34" s="1"/>
  <c r="V19"/>
  <c r="W19"/>
  <c r="AN40" i="33"/>
  <c r="AG41"/>
  <c r="AH41"/>
  <c r="AG40"/>
  <c r="AH40"/>
  <c r="AJ40"/>
  <c r="AK40"/>
  <c r="AN9"/>
  <c r="AI9"/>
  <c r="AF9"/>
  <c r="AC9"/>
  <c r="AJ9"/>
  <c r="AK9"/>
  <c r="H21" i="34"/>
  <c r="H23"/>
  <c r="H25"/>
  <c r="H26"/>
  <c r="H27"/>
  <c r="H28"/>
  <c r="H29"/>
  <c r="H30"/>
  <c r="H31"/>
  <c r="H32"/>
  <c r="H33"/>
  <c r="H20"/>
  <c r="D35"/>
  <c r="F35"/>
  <c r="G35"/>
  <c r="I35"/>
  <c r="J35"/>
  <c r="L35"/>
  <c r="M35"/>
  <c r="P35"/>
  <c r="R35"/>
  <c r="S35"/>
  <c r="U35"/>
  <c r="V35"/>
  <c r="X35"/>
  <c r="Y35"/>
  <c r="AA35"/>
  <c r="AB35"/>
  <c r="AD35"/>
  <c r="AE35"/>
  <c r="AG35"/>
  <c r="AH35"/>
  <c r="C35"/>
  <c r="F25" i="33"/>
  <c r="G25"/>
  <c r="G39" s="1"/>
  <c r="I25"/>
  <c r="J25"/>
  <c r="K25"/>
  <c r="L25"/>
  <c r="M25"/>
  <c r="M39" s="1"/>
  <c r="O25"/>
  <c r="P25"/>
  <c r="P39" s="1"/>
  <c r="R25"/>
  <c r="S25"/>
  <c r="S39" s="1"/>
  <c r="U25"/>
  <c r="V25"/>
  <c r="V39" s="1"/>
  <c r="Y25"/>
  <c r="Y39" s="1"/>
  <c r="AA25"/>
  <c r="AB25"/>
  <c r="AB39" s="1"/>
  <c r="AB42" s="1"/>
  <c r="AD25"/>
  <c r="AE25"/>
  <c r="AE39" s="1"/>
  <c r="AE42" s="1"/>
  <c r="AG25"/>
  <c r="AH25"/>
  <c r="AH39" s="1"/>
  <c r="AH42" s="1"/>
  <c r="AJ25"/>
  <c r="AK25"/>
  <c r="AL25"/>
  <c r="AL39" s="1"/>
  <c r="AM25"/>
  <c r="AM39" s="1"/>
  <c r="AM42" s="1"/>
  <c r="D25"/>
  <c r="D39" s="1"/>
  <c r="C25"/>
  <c r="C39" s="1"/>
  <c r="AF20" i="34"/>
  <c r="AF21"/>
  <c r="AF22"/>
  <c r="AF23"/>
  <c r="AF24"/>
  <c r="AF25"/>
  <c r="AF26"/>
  <c r="AF27"/>
  <c r="AF28"/>
  <c r="AF29"/>
  <c r="AF30"/>
  <c r="AF31"/>
  <c r="AF32"/>
  <c r="AC20"/>
  <c r="AC21"/>
  <c r="AC22"/>
  <c r="AC23"/>
  <c r="AC24"/>
  <c r="AC25"/>
  <c r="AC26"/>
  <c r="AC27"/>
  <c r="AC28"/>
  <c r="AC29"/>
  <c r="AC30"/>
  <c r="AC31"/>
  <c r="AC32"/>
  <c r="Z20"/>
  <c r="Z21"/>
  <c r="Z22"/>
  <c r="Z24"/>
  <c r="Z25"/>
  <c r="W20"/>
  <c r="W21"/>
  <c r="W22"/>
  <c r="W24"/>
  <c r="W25"/>
  <c r="T21"/>
  <c r="T23"/>
  <c r="T24"/>
  <c r="T25"/>
  <c r="T26"/>
  <c r="T27"/>
  <c r="T28"/>
  <c r="T29"/>
  <c r="T30"/>
  <c r="T31"/>
  <c r="T32"/>
  <c r="T20"/>
  <c r="Q20"/>
  <c r="Q21"/>
  <c r="Q22"/>
  <c r="Q23"/>
  <c r="Q24"/>
  <c r="Q25"/>
  <c r="Q26"/>
  <c r="Q27"/>
  <c r="Q28"/>
  <c r="Q29"/>
  <c r="Q30"/>
  <c r="Q31"/>
  <c r="Q32"/>
  <c r="Q33"/>
  <c r="N20"/>
  <c r="N21"/>
  <c r="N22"/>
  <c r="N23"/>
  <c r="N24"/>
  <c r="N25"/>
  <c r="N26"/>
  <c r="N27"/>
  <c r="N28"/>
  <c r="N29"/>
  <c r="N30"/>
  <c r="N31"/>
  <c r="N32"/>
  <c r="N33"/>
  <c r="AI20"/>
  <c r="AI21"/>
  <c r="AI22"/>
  <c r="AI23"/>
  <c r="AI24"/>
  <c r="AI25"/>
  <c r="AI26"/>
  <c r="AI27"/>
  <c r="AI28"/>
  <c r="AI29"/>
  <c r="AI30"/>
  <c r="AI31"/>
  <c r="AI32"/>
  <c r="AI33"/>
  <c r="AI34"/>
  <c r="AI35"/>
  <c r="K22"/>
  <c r="E20"/>
  <c r="E21"/>
  <c r="E22"/>
  <c r="E23"/>
  <c r="E24"/>
  <c r="E25"/>
  <c r="E26"/>
  <c r="E27"/>
  <c r="E28"/>
  <c r="E29"/>
  <c r="E30"/>
  <c r="E31"/>
  <c r="E32"/>
  <c r="E33"/>
  <c r="R77" i="44" l="1"/>
  <c r="U24" i="56"/>
  <c r="O77" i="44"/>
  <c r="AA34" i="56"/>
  <c r="X34"/>
  <c r="U19" i="44"/>
  <c r="E9" i="33"/>
  <c r="K35" i="34"/>
  <c r="AF35"/>
  <c r="Z9" i="33"/>
  <c r="W9"/>
  <c r="AC35" i="34"/>
  <c r="Z35"/>
  <c r="T9" i="33"/>
  <c r="Q9"/>
  <c r="W35" i="34"/>
  <c r="M42" i="33"/>
  <c r="T35" i="34"/>
  <c r="N9" i="33"/>
  <c r="K9"/>
  <c r="Q35" i="34"/>
  <c r="N35"/>
  <c r="H9" i="33"/>
  <c r="H35" i="34"/>
  <c r="E35"/>
  <c r="AI25" i="33"/>
  <c r="AG39"/>
  <c r="AF25"/>
  <c r="AD39"/>
  <c r="AC25"/>
  <c r="AA39"/>
  <c r="Z25"/>
  <c r="X39"/>
  <c r="W25"/>
  <c r="U39"/>
  <c r="T25"/>
  <c r="R39"/>
  <c r="Q25"/>
  <c r="O39"/>
  <c r="N25"/>
  <c r="L39"/>
  <c r="H25"/>
  <c r="F39"/>
  <c r="E39"/>
  <c r="E25"/>
  <c r="M22" i="55"/>
  <c r="L22"/>
  <c r="J22"/>
  <c r="I22"/>
  <c r="G22"/>
  <c r="F22"/>
  <c r="D22"/>
  <c r="C22"/>
  <c r="K21"/>
  <c r="N20"/>
  <c r="K20"/>
  <c r="M19"/>
  <c r="L19"/>
  <c r="J19"/>
  <c r="I19"/>
  <c r="G19"/>
  <c r="F19"/>
  <c r="D19"/>
  <c r="C19"/>
  <c r="H18"/>
  <c r="E18"/>
  <c r="N17"/>
  <c r="N19" s="1"/>
  <c r="K19"/>
  <c r="H17"/>
  <c r="E17"/>
  <c r="M16"/>
  <c r="M23" s="1"/>
  <c r="L16"/>
  <c r="J16"/>
  <c r="I16"/>
  <c r="G16"/>
  <c r="G23" s="1"/>
  <c r="F16"/>
  <c r="F23" s="1"/>
  <c r="D16"/>
  <c r="C16"/>
  <c r="C23" s="1"/>
  <c r="H15"/>
  <c r="N13"/>
  <c r="K13"/>
  <c r="H13"/>
  <c r="E13"/>
  <c r="N12"/>
  <c r="K12"/>
  <c r="H12"/>
  <c r="E12"/>
  <c r="E11"/>
  <c r="H10"/>
  <c r="E10"/>
  <c r="H9"/>
  <c r="E9"/>
  <c r="E8"/>
  <c r="N7"/>
  <c r="K7"/>
  <c r="H7"/>
  <c r="E7"/>
  <c r="AC35" i="56"/>
  <c r="AD35" s="1"/>
  <c r="AB35"/>
  <c r="Z29"/>
  <c r="Z35" s="1"/>
  <c r="Y29"/>
  <c r="Y35" s="1"/>
  <c r="W29"/>
  <c r="V29"/>
  <c r="T29"/>
  <c r="S29"/>
  <c r="S35" s="1"/>
  <c r="Q29"/>
  <c r="P29"/>
  <c r="N29"/>
  <c r="N35" s="1"/>
  <c r="M29"/>
  <c r="K29"/>
  <c r="I29"/>
  <c r="G29"/>
  <c r="F29"/>
  <c r="D29"/>
  <c r="C29"/>
  <c r="U28"/>
  <c r="R28"/>
  <c r="E27"/>
  <c r="AA26"/>
  <c r="O25"/>
  <c r="L25"/>
  <c r="H25"/>
  <c r="Q24"/>
  <c r="P24"/>
  <c r="G24"/>
  <c r="F24"/>
  <c r="D24"/>
  <c r="C24"/>
  <c r="U23"/>
  <c r="R23"/>
  <c r="U22"/>
  <c r="R22"/>
  <c r="AD21"/>
  <c r="E21"/>
  <c r="E20"/>
  <c r="U19"/>
  <c r="R19"/>
  <c r="E19"/>
  <c r="AD18"/>
  <c r="E18"/>
  <c r="E17"/>
  <c r="E16"/>
  <c r="E15"/>
  <c r="D14"/>
  <c r="C14"/>
  <c r="E13"/>
  <c r="E12"/>
  <c r="E11"/>
  <c r="E10"/>
  <c r="AD8"/>
  <c r="E8"/>
  <c r="AD7"/>
  <c r="E7"/>
  <c r="K77" i="44"/>
  <c r="J77"/>
  <c r="H77"/>
  <c r="G77"/>
  <c r="E77"/>
  <c r="D77"/>
  <c r="L76"/>
  <c r="I76"/>
  <c r="F76"/>
  <c r="X71"/>
  <c r="U71"/>
  <c r="I71"/>
  <c r="X70"/>
  <c r="U70"/>
  <c r="I70"/>
  <c r="X69"/>
  <c r="U69"/>
  <c r="I69"/>
  <c r="X68"/>
  <c r="U68"/>
  <c r="I68"/>
  <c r="X67"/>
  <c r="U67"/>
  <c r="O67"/>
  <c r="I67"/>
  <c r="F67"/>
  <c r="X66"/>
  <c r="U66"/>
  <c r="R66"/>
  <c r="I66"/>
  <c r="W65"/>
  <c r="V65"/>
  <c r="M65"/>
  <c r="K65"/>
  <c r="J65"/>
  <c r="H65"/>
  <c r="G65"/>
  <c r="E65"/>
  <c r="D65"/>
  <c r="X64"/>
  <c r="U64"/>
  <c r="L64"/>
  <c r="X63"/>
  <c r="U63"/>
  <c r="X62"/>
  <c r="O62"/>
  <c r="X61"/>
  <c r="X60"/>
  <c r="X59"/>
  <c r="X58"/>
  <c r="L58"/>
  <c r="I58"/>
  <c r="F58"/>
  <c r="L57"/>
  <c r="I57"/>
  <c r="F57"/>
  <c r="L56"/>
  <c r="L55"/>
  <c r="I55"/>
  <c r="F55"/>
  <c r="L54"/>
  <c r="F54"/>
  <c r="L53"/>
  <c r="O52"/>
  <c r="L52"/>
  <c r="I52"/>
  <c r="F52"/>
  <c r="L51"/>
  <c r="L50"/>
  <c r="I50"/>
  <c r="I49"/>
  <c r="I48"/>
  <c r="X46"/>
  <c r="O46"/>
  <c r="L46"/>
  <c r="I46"/>
  <c r="F46"/>
  <c r="X45"/>
  <c r="O45"/>
  <c r="L45"/>
  <c r="I45"/>
  <c r="F45"/>
  <c r="I44"/>
  <c r="F44"/>
  <c r="W43"/>
  <c r="V43"/>
  <c r="N43"/>
  <c r="M43"/>
  <c r="X42"/>
  <c r="U42"/>
  <c r="O41"/>
  <c r="X39"/>
  <c r="L39"/>
  <c r="O38"/>
  <c r="I37"/>
  <c r="F37"/>
  <c r="X36"/>
  <c r="O36"/>
  <c r="X35"/>
  <c r="O35"/>
  <c r="I35"/>
  <c r="F35"/>
  <c r="R34"/>
  <c r="Q34"/>
  <c r="P34"/>
  <c r="N34"/>
  <c r="M34"/>
  <c r="K34"/>
  <c r="J34"/>
  <c r="H34"/>
  <c r="G34"/>
  <c r="E34"/>
  <c r="D34"/>
  <c r="L33"/>
  <c r="L32"/>
  <c r="F32"/>
  <c r="L31"/>
  <c r="I31"/>
  <c r="L30"/>
  <c r="L29"/>
  <c r="L28"/>
  <c r="I28"/>
  <c r="F28"/>
  <c r="L27"/>
  <c r="L26"/>
  <c r="I26"/>
  <c r="F26"/>
  <c r="L25"/>
  <c r="L24"/>
  <c r="F24"/>
  <c r="L23"/>
  <c r="I23"/>
  <c r="L22"/>
  <c r="L21"/>
  <c r="L20"/>
  <c r="L11"/>
  <c r="I11"/>
  <c r="F11"/>
  <c r="L10"/>
  <c r="U9"/>
  <c r="L9"/>
  <c r="F9"/>
  <c r="U8"/>
  <c r="L8"/>
  <c r="F8"/>
  <c r="L7"/>
  <c r="L6"/>
  <c r="I6"/>
  <c r="F6"/>
  <c r="L5"/>
  <c r="AK36" i="48"/>
  <c r="AK41" i="33" s="1"/>
  <c r="AK42" s="1"/>
  <c r="AJ36" i="48"/>
  <c r="AJ41" i="33" s="1"/>
  <c r="AJ42" s="1"/>
  <c r="AE36" i="48"/>
  <c r="AD36"/>
  <c r="AB36"/>
  <c r="AA36"/>
  <c r="Y36"/>
  <c r="X36"/>
  <c r="V36"/>
  <c r="U36"/>
  <c r="S36"/>
  <c r="R36"/>
  <c r="P36"/>
  <c r="O36"/>
  <c r="M36"/>
  <c r="L36"/>
  <c r="G36"/>
  <c r="F36"/>
  <c r="D36"/>
  <c r="AL35"/>
  <c r="AL34"/>
  <c r="Q34"/>
  <c r="N34"/>
  <c r="E34"/>
  <c r="AL33"/>
  <c r="Q33"/>
  <c r="N33"/>
  <c r="E33"/>
  <c r="Q32"/>
  <c r="N32"/>
  <c r="E32"/>
  <c r="AL31"/>
  <c r="Q31"/>
  <c r="N31"/>
  <c r="E31"/>
  <c r="AL30"/>
  <c r="Q30"/>
  <c r="N30"/>
  <c r="E30"/>
  <c r="AL29"/>
  <c r="Q29"/>
  <c r="N29"/>
  <c r="E29"/>
  <c r="AL28"/>
  <c r="Q28"/>
  <c r="N28"/>
  <c r="E28"/>
  <c r="AL27"/>
  <c r="AF27"/>
  <c r="Q27"/>
  <c r="N27"/>
  <c r="E27"/>
  <c r="AL26"/>
  <c r="AF26"/>
  <c r="Q26"/>
  <c r="N26"/>
  <c r="E26"/>
  <c r="AL25"/>
  <c r="AF25"/>
  <c r="Q25"/>
  <c r="N25"/>
  <c r="E25"/>
  <c r="AL24"/>
  <c r="AF24"/>
  <c r="Q24"/>
  <c r="N24"/>
  <c r="E24"/>
  <c r="AL23"/>
  <c r="N23"/>
  <c r="E23"/>
  <c r="AL22"/>
  <c r="AL21"/>
  <c r="AL20"/>
  <c r="Q20"/>
  <c r="N20"/>
  <c r="E20"/>
  <c r="AL19"/>
  <c r="Q19"/>
  <c r="N19"/>
  <c r="E19"/>
  <c r="AL18"/>
  <c r="Q18"/>
  <c r="N18"/>
  <c r="E18"/>
  <c r="AL17"/>
  <c r="Q17"/>
  <c r="N17"/>
  <c r="E17"/>
  <c r="AL16"/>
  <c r="AL15"/>
  <c r="Q15"/>
  <c r="N15"/>
  <c r="E15"/>
  <c r="AL14"/>
  <c r="Q14"/>
  <c r="N14"/>
  <c r="E14"/>
  <c r="AL13"/>
  <c r="Q13"/>
  <c r="N13"/>
  <c r="E13"/>
  <c r="AL12"/>
  <c r="AF12"/>
  <c r="AC12"/>
  <c r="Q12"/>
  <c r="N12"/>
  <c r="AL11"/>
  <c r="AF11"/>
  <c r="AC11"/>
  <c r="Q11"/>
  <c r="N11"/>
  <c r="E11"/>
  <c r="AL10"/>
  <c r="AF10"/>
  <c r="AC10"/>
  <c r="Z10"/>
  <c r="W10"/>
  <c r="Q10"/>
  <c r="N10"/>
  <c r="E10"/>
  <c r="AL9"/>
  <c r="AF9"/>
  <c r="AC9"/>
  <c r="Z9"/>
  <c r="W9"/>
  <c r="T9"/>
  <c r="Q9"/>
  <c r="N9"/>
  <c r="H9"/>
  <c r="E9"/>
  <c r="AH19" i="34"/>
  <c r="AG19"/>
  <c r="AE19"/>
  <c r="Y42" i="33" s="1"/>
  <c r="AD19" i="34"/>
  <c r="AB19"/>
  <c r="V42" i="33" s="1"/>
  <c r="AA19" i="34"/>
  <c r="Y19"/>
  <c r="S42" i="33" s="1"/>
  <c r="X19" i="34"/>
  <c r="V19"/>
  <c r="P42" i="33" s="1"/>
  <c r="U19" i="34"/>
  <c r="S19"/>
  <c r="R19"/>
  <c r="P19"/>
  <c r="J42" i="33" s="1"/>
  <c r="O19" i="34"/>
  <c r="M19"/>
  <c r="G42" i="33" s="1"/>
  <c r="L19" i="34"/>
  <c r="J19"/>
  <c r="D42" i="33" s="1"/>
  <c r="I19" i="34"/>
  <c r="D19"/>
  <c r="C19"/>
  <c r="AI18"/>
  <c r="AF18"/>
  <c r="AC18"/>
  <c r="AI17"/>
  <c r="Z17"/>
  <c r="W17"/>
  <c r="AI16"/>
  <c r="AI15"/>
  <c r="Z15"/>
  <c r="W15"/>
  <c r="Q15"/>
  <c r="N15"/>
  <c r="K15"/>
  <c r="E15"/>
  <c r="AI14"/>
  <c r="Z14"/>
  <c r="W14"/>
  <c r="AI13"/>
  <c r="AF13"/>
  <c r="AC13"/>
  <c r="Z13"/>
  <c r="W13"/>
  <c r="Q13"/>
  <c r="N13"/>
  <c r="K13"/>
  <c r="E13"/>
  <c r="AI12"/>
  <c r="AF12"/>
  <c r="AC12"/>
  <c r="Z12"/>
  <c r="W12"/>
  <c r="Q12"/>
  <c r="N12"/>
  <c r="K12"/>
  <c r="E12"/>
  <c r="AI11"/>
  <c r="AF11"/>
  <c r="AC11"/>
  <c r="Z11"/>
  <c r="W11"/>
  <c r="Q11"/>
  <c r="N11"/>
  <c r="K11"/>
  <c r="E11"/>
  <c r="AI10"/>
  <c r="AF10"/>
  <c r="AC10"/>
  <c r="Z10"/>
  <c r="W10"/>
  <c r="Q10"/>
  <c r="N10"/>
  <c r="K10"/>
  <c r="E10"/>
  <c r="AI9"/>
  <c r="AF9"/>
  <c r="AC9"/>
  <c r="Z9"/>
  <c r="W9"/>
  <c r="Q9"/>
  <c r="N9"/>
  <c r="K9"/>
  <c r="E9"/>
  <c r="AI8"/>
  <c r="AF8"/>
  <c r="AC8"/>
  <c r="Z8"/>
  <c r="W8"/>
  <c r="Q8"/>
  <c r="N8"/>
  <c r="K8"/>
  <c r="E8"/>
  <c r="L77" i="44" l="1"/>
  <c r="W78"/>
  <c r="G78"/>
  <c r="M78"/>
  <c r="V78"/>
  <c r="O65"/>
  <c r="T35" i="56"/>
  <c r="U35" s="1"/>
  <c r="U29"/>
  <c r="W35"/>
  <c r="X29"/>
  <c r="R24"/>
  <c r="AL36" i="48"/>
  <c r="AI19" i="34"/>
  <c r="N22" i="55"/>
  <c r="K22"/>
  <c r="H19"/>
  <c r="E19"/>
  <c r="N16"/>
  <c r="L23"/>
  <c r="K16"/>
  <c r="H16"/>
  <c r="E16"/>
  <c r="H23"/>
  <c r="E14" i="56"/>
  <c r="D35"/>
  <c r="F35"/>
  <c r="Q35"/>
  <c r="R29"/>
  <c r="L29"/>
  <c r="G35"/>
  <c r="H35" s="1"/>
  <c r="E29"/>
  <c r="I77" i="44"/>
  <c r="F77"/>
  <c r="E78"/>
  <c r="X65"/>
  <c r="N78"/>
  <c r="L65"/>
  <c r="J78"/>
  <c r="I65"/>
  <c r="F65"/>
  <c r="L43"/>
  <c r="X43"/>
  <c r="O43"/>
  <c r="H78"/>
  <c r="I43"/>
  <c r="F43"/>
  <c r="D78"/>
  <c r="I78"/>
  <c r="U34"/>
  <c r="T78" s="1"/>
  <c r="S78" s="1"/>
  <c r="U78" s="1"/>
  <c r="L34"/>
  <c r="AF36" i="48"/>
  <c r="AC36"/>
  <c r="Z36"/>
  <c r="W36"/>
  <c r="T36"/>
  <c r="Q36"/>
  <c r="H36"/>
  <c r="E36"/>
  <c r="Z40" i="33"/>
  <c r="Q40"/>
  <c r="K40"/>
  <c r="I42"/>
  <c r="K42" s="1"/>
  <c r="E40"/>
  <c r="K19" i="34"/>
  <c r="C42" i="33"/>
  <c r="E42" s="1"/>
  <c r="E19" i="34"/>
  <c r="AI39" i="33"/>
  <c r="AG42"/>
  <c r="AI42" s="1"/>
  <c r="AF39"/>
  <c r="AD42"/>
  <c r="AF42" s="1"/>
  <c r="AC39"/>
  <c r="AA42"/>
  <c r="AC42" s="1"/>
  <c r="Z39"/>
  <c r="X42"/>
  <c r="Z42" s="1"/>
  <c r="W39"/>
  <c r="U42"/>
  <c r="W42" s="1"/>
  <c r="T39"/>
  <c r="R42"/>
  <c r="T42" s="1"/>
  <c r="O42"/>
  <c r="Q42" s="1"/>
  <c r="Q39"/>
  <c r="N39"/>
  <c r="L42"/>
  <c r="N42" s="1"/>
  <c r="H39"/>
  <c r="F42"/>
  <c r="H42" s="1"/>
  <c r="I34" i="44"/>
  <c r="F34"/>
  <c r="E24" i="56"/>
  <c r="H29"/>
  <c r="M35"/>
  <c r="V35"/>
  <c r="AA35"/>
  <c r="H24"/>
  <c r="O29"/>
  <c r="AA29"/>
  <c r="C35"/>
  <c r="P35"/>
  <c r="R35" s="1"/>
  <c r="N19" i="34"/>
  <c r="W19"/>
  <c r="Q19"/>
  <c r="Z19"/>
  <c r="N36" i="48"/>
  <c r="AC19" i="34"/>
  <c r="AF19"/>
  <c r="AJ40" i="53"/>
  <c r="AE40" s="1"/>
  <c r="AJ39"/>
  <c r="AH38"/>
  <c r="AG38"/>
  <c r="AE38"/>
  <c r="AD38"/>
  <c r="AB38"/>
  <c r="AA38"/>
  <c r="Y38"/>
  <c r="X38"/>
  <c r="V38"/>
  <c r="U38"/>
  <c r="S38"/>
  <c r="R38"/>
  <c r="P38"/>
  <c r="O38"/>
  <c r="M38"/>
  <c r="L38"/>
  <c r="J38"/>
  <c r="I38"/>
  <c r="G38"/>
  <c r="F38"/>
  <c r="D38"/>
  <c r="C38"/>
  <c r="AH37"/>
  <c r="AG37"/>
  <c r="AE37"/>
  <c r="AD37"/>
  <c r="AB37"/>
  <c r="AA37"/>
  <c r="Y37"/>
  <c r="X37"/>
  <c r="V37"/>
  <c r="U37"/>
  <c r="S37"/>
  <c r="R37"/>
  <c r="P37"/>
  <c r="O37"/>
  <c r="M37"/>
  <c r="L37"/>
  <c r="J37"/>
  <c r="I37"/>
  <c r="G37"/>
  <c r="F37"/>
  <c r="D37"/>
  <c r="C37"/>
  <c r="AH36"/>
  <c r="AG36"/>
  <c r="AE36"/>
  <c r="AD36"/>
  <c r="AB36"/>
  <c r="AA36"/>
  <c r="Y36"/>
  <c r="X36"/>
  <c r="V36"/>
  <c r="U36"/>
  <c r="S36"/>
  <c r="R36"/>
  <c r="P36"/>
  <c r="O36"/>
  <c r="M36"/>
  <c r="L36"/>
  <c r="J36"/>
  <c r="I36"/>
  <c r="G36"/>
  <c r="F36"/>
  <c r="D36"/>
  <c r="C36"/>
  <c r="AH35"/>
  <c r="AG35"/>
  <c r="AE35"/>
  <c r="AD35"/>
  <c r="AB35"/>
  <c r="AA35"/>
  <c r="Y35"/>
  <c r="X35"/>
  <c r="V35"/>
  <c r="U35"/>
  <c r="S35"/>
  <c r="R35"/>
  <c r="P35"/>
  <c r="O35"/>
  <c r="M35"/>
  <c r="L35"/>
  <c r="J35"/>
  <c r="I35"/>
  <c r="G35"/>
  <c r="F35"/>
  <c r="D35"/>
  <c r="C35"/>
  <c r="AH34"/>
  <c r="AG34"/>
  <c r="AE34"/>
  <c r="AD34"/>
  <c r="AB34"/>
  <c r="AA34"/>
  <c r="Y34"/>
  <c r="X34"/>
  <c r="V34"/>
  <c r="U34"/>
  <c r="S34"/>
  <c r="R34"/>
  <c r="P34"/>
  <c r="O34"/>
  <c r="M34"/>
  <c r="L34"/>
  <c r="J34"/>
  <c r="I34"/>
  <c r="G34"/>
  <c r="F34"/>
  <c r="D34"/>
  <c r="C34"/>
  <c r="AH33"/>
  <c r="AG33"/>
  <c r="AE33"/>
  <c r="AD33"/>
  <c r="AB33"/>
  <c r="AA33"/>
  <c r="Y33"/>
  <c r="X33"/>
  <c r="V33"/>
  <c r="U33"/>
  <c r="S33"/>
  <c r="R33"/>
  <c r="P33"/>
  <c r="O33"/>
  <c r="M33"/>
  <c r="L33"/>
  <c r="J33"/>
  <c r="I33"/>
  <c r="G33"/>
  <c r="F33"/>
  <c r="D33"/>
  <c r="C33"/>
  <c r="AH32"/>
  <c r="AG32"/>
  <c r="AE32"/>
  <c r="AD32"/>
  <c r="AB32"/>
  <c r="AA32"/>
  <c r="Y32"/>
  <c r="X32"/>
  <c r="V32"/>
  <c r="U32"/>
  <c r="S32"/>
  <c r="R32"/>
  <c r="P32"/>
  <c r="O32"/>
  <c r="M32"/>
  <c r="L32"/>
  <c r="J32"/>
  <c r="I32"/>
  <c r="G32"/>
  <c r="F32"/>
  <c r="D32"/>
  <c r="C32"/>
  <c r="AH31"/>
  <c r="AG31"/>
  <c r="AE31"/>
  <c r="AD31"/>
  <c r="AB31"/>
  <c r="AA31"/>
  <c r="Y31"/>
  <c r="X31"/>
  <c r="V31"/>
  <c r="U31"/>
  <c r="S31"/>
  <c r="R31"/>
  <c r="P31"/>
  <c r="O31"/>
  <c r="M31"/>
  <c r="L31"/>
  <c r="J31"/>
  <c r="I31"/>
  <c r="G31"/>
  <c r="F31"/>
  <c r="D31"/>
  <c r="C31"/>
  <c r="AH30"/>
  <c r="AG30"/>
  <c r="AE30"/>
  <c r="AD30"/>
  <c r="AB30"/>
  <c r="AA30"/>
  <c r="Y30"/>
  <c r="X30"/>
  <c r="V30"/>
  <c r="U30"/>
  <c r="S30"/>
  <c r="R30"/>
  <c r="P30"/>
  <c r="O30"/>
  <c r="M30"/>
  <c r="L30"/>
  <c r="J30"/>
  <c r="I30"/>
  <c r="G30"/>
  <c r="F30"/>
  <c r="D30"/>
  <c r="C30"/>
  <c r="AH29"/>
  <c r="AG29"/>
  <c r="AE29"/>
  <c r="AD29"/>
  <c r="AB29"/>
  <c r="AA29"/>
  <c r="Y29"/>
  <c r="X29"/>
  <c r="V29"/>
  <c r="U29"/>
  <c r="S29"/>
  <c r="R29"/>
  <c r="P29"/>
  <c r="O29"/>
  <c r="M29"/>
  <c r="L29"/>
  <c r="J29"/>
  <c r="I29"/>
  <c r="G29"/>
  <c r="F29"/>
  <c r="D29"/>
  <c r="C29"/>
  <c r="AH28"/>
  <c r="AG28"/>
  <c r="AE28"/>
  <c r="AD28"/>
  <c r="AB28"/>
  <c r="AA28"/>
  <c r="Y28"/>
  <c r="X28"/>
  <c r="V28"/>
  <c r="U28"/>
  <c r="S28"/>
  <c r="R28"/>
  <c r="P28"/>
  <c r="O28"/>
  <c r="M28"/>
  <c r="L28"/>
  <c r="J28"/>
  <c r="I28"/>
  <c r="G28"/>
  <c r="F28"/>
  <c r="D28"/>
  <c r="C28"/>
  <c r="AH27"/>
  <c r="AG27"/>
  <c r="AE27"/>
  <c r="AD27"/>
  <c r="AB27"/>
  <c r="AA27"/>
  <c r="Y27"/>
  <c r="X27"/>
  <c r="V27"/>
  <c r="U27"/>
  <c r="S27"/>
  <c r="R27"/>
  <c r="P27"/>
  <c r="O27"/>
  <c r="M27"/>
  <c r="L27"/>
  <c r="J27"/>
  <c r="I27"/>
  <c r="G27"/>
  <c r="F27"/>
  <c r="D27"/>
  <c r="C27"/>
  <c r="AH26"/>
  <c r="AG26"/>
  <c r="AE26"/>
  <c r="AD26"/>
  <c r="AB26"/>
  <c r="AA26"/>
  <c r="Y26"/>
  <c r="X26"/>
  <c r="V26"/>
  <c r="U26"/>
  <c r="S26"/>
  <c r="R26"/>
  <c r="P26"/>
  <c r="O26"/>
  <c r="M26"/>
  <c r="L26"/>
  <c r="J26"/>
  <c r="I26"/>
  <c r="G26"/>
  <c r="F26"/>
  <c r="D26"/>
  <c r="C26"/>
  <c r="AH25"/>
  <c r="AG25"/>
  <c r="AE25"/>
  <c r="AD25"/>
  <c r="AB25"/>
  <c r="AA25"/>
  <c r="Y25"/>
  <c r="X25"/>
  <c r="V25"/>
  <c r="U25"/>
  <c r="S25"/>
  <c r="R25"/>
  <c r="P25"/>
  <c r="O25"/>
  <c r="M25"/>
  <c r="L25"/>
  <c r="J25"/>
  <c r="I25"/>
  <c r="G25"/>
  <c r="F25"/>
  <c r="D25"/>
  <c r="C25"/>
  <c r="AH24"/>
  <c r="AG24"/>
  <c r="AE24"/>
  <c r="AD24"/>
  <c r="AB24"/>
  <c r="AA24"/>
  <c r="Y24"/>
  <c r="X24"/>
  <c r="V24"/>
  <c r="U24"/>
  <c r="S24"/>
  <c r="R24"/>
  <c r="P24"/>
  <c r="O24"/>
  <c r="M24"/>
  <c r="L24"/>
  <c r="J24"/>
  <c r="I24"/>
  <c r="G24"/>
  <c r="F24"/>
  <c r="D24"/>
  <c r="C24"/>
  <c r="AH23"/>
  <c r="AG23"/>
  <c r="AE23"/>
  <c r="AD23"/>
  <c r="AB23"/>
  <c r="AA23"/>
  <c r="Y23"/>
  <c r="X23"/>
  <c r="V23"/>
  <c r="U23"/>
  <c r="S23"/>
  <c r="R23"/>
  <c r="P23"/>
  <c r="O23"/>
  <c r="M23"/>
  <c r="L23"/>
  <c r="J23"/>
  <c r="I23"/>
  <c r="G23"/>
  <c r="F23"/>
  <c r="D23"/>
  <c r="C23"/>
  <c r="AH22"/>
  <c r="AG22"/>
  <c r="AE22"/>
  <c r="AD22"/>
  <c r="AB22"/>
  <c r="AA22"/>
  <c r="Y22"/>
  <c r="X22"/>
  <c r="V22"/>
  <c r="U22"/>
  <c r="S22"/>
  <c r="R22"/>
  <c r="P22"/>
  <c r="O22"/>
  <c r="M22"/>
  <c r="L22"/>
  <c r="J22"/>
  <c r="I22"/>
  <c r="G22"/>
  <c r="F22"/>
  <c r="D22"/>
  <c r="C22"/>
  <c r="AH21"/>
  <c r="AG21"/>
  <c r="AE21"/>
  <c r="AD21"/>
  <c r="AB21"/>
  <c r="AA21"/>
  <c r="Y21"/>
  <c r="X21"/>
  <c r="V21"/>
  <c r="U21"/>
  <c r="S21"/>
  <c r="R21"/>
  <c r="P21"/>
  <c r="O21"/>
  <c r="M21"/>
  <c r="L21"/>
  <c r="J21"/>
  <c r="I21"/>
  <c r="G21"/>
  <c r="F21"/>
  <c r="D21"/>
  <c r="C21"/>
  <c r="AH20"/>
  <c r="AG20"/>
  <c r="AE20"/>
  <c r="AD20"/>
  <c r="AB20"/>
  <c r="AA20"/>
  <c r="Y20"/>
  <c r="X20"/>
  <c r="V20"/>
  <c r="U20"/>
  <c r="S20"/>
  <c r="R20"/>
  <c r="P20"/>
  <c r="O20"/>
  <c r="M20"/>
  <c r="L20"/>
  <c r="J20"/>
  <c r="I20"/>
  <c r="G20"/>
  <c r="F20"/>
  <c r="D20"/>
  <c r="C20"/>
  <c r="AH19"/>
  <c r="AG19"/>
  <c r="AE19"/>
  <c r="AD19"/>
  <c r="AB19"/>
  <c r="AA19"/>
  <c r="Y19"/>
  <c r="X19"/>
  <c r="V19"/>
  <c r="U19"/>
  <c r="S19"/>
  <c r="R19"/>
  <c r="P19"/>
  <c r="O19"/>
  <c r="M19"/>
  <c r="L19"/>
  <c r="J19"/>
  <c r="I19"/>
  <c r="G19"/>
  <c r="F19"/>
  <c r="D19"/>
  <c r="C19"/>
  <c r="AH18"/>
  <c r="AG18"/>
  <c r="AE18"/>
  <c r="AD18"/>
  <c r="AB18"/>
  <c r="AA18"/>
  <c r="Y18"/>
  <c r="X18"/>
  <c r="V18"/>
  <c r="U18"/>
  <c r="S18"/>
  <c r="R18"/>
  <c r="P18"/>
  <c r="O18"/>
  <c r="M18"/>
  <c r="L18"/>
  <c r="J18"/>
  <c r="I18"/>
  <c r="G18"/>
  <c r="F18"/>
  <c r="D18"/>
  <c r="C18"/>
  <c r="AH17"/>
  <c r="AG17"/>
  <c r="AE17"/>
  <c r="AD17"/>
  <c r="AB17"/>
  <c r="AA17"/>
  <c r="Y17"/>
  <c r="X17"/>
  <c r="V17"/>
  <c r="U17"/>
  <c r="S17"/>
  <c r="R17"/>
  <c r="P17"/>
  <c r="O17"/>
  <c r="M17"/>
  <c r="L17"/>
  <c r="J17"/>
  <c r="K17" s="1"/>
  <c r="I17"/>
  <c r="G17"/>
  <c r="F17"/>
  <c r="D17"/>
  <c r="C17"/>
  <c r="AH16"/>
  <c r="AG16"/>
  <c r="AE16"/>
  <c r="AD16"/>
  <c r="AB16"/>
  <c r="AA16"/>
  <c r="Y16"/>
  <c r="X16"/>
  <c r="V16"/>
  <c r="U16"/>
  <c r="S16"/>
  <c r="R16"/>
  <c r="P16"/>
  <c r="O16"/>
  <c r="M16"/>
  <c r="L16"/>
  <c r="J16"/>
  <c r="K16" s="1"/>
  <c r="I16"/>
  <c r="G16"/>
  <c r="F16"/>
  <c r="D16"/>
  <c r="C16"/>
  <c r="AH15"/>
  <c r="AG15"/>
  <c r="AE15"/>
  <c r="AD15"/>
  <c r="AB15"/>
  <c r="AA15"/>
  <c r="Y15"/>
  <c r="X15"/>
  <c r="V15"/>
  <c r="U15"/>
  <c r="S15"/>
  <c r="R15"/>
  <c r="P15"/>
  <c r="O15"/>
  <c r="M15"/>
  <c r="L15"/>
  <c r="J15"/>
  <c r="K15" s="1"/>
  <c r="I15"/>
  <c r="G15"/>
  <c r="F15"/>
  <c r="D15"/>
  <c r="C15"/>
  <c r="AH14"/>
  <c r="AG14"/>
  <c r="AE14"/>
  <c r="AD14"/>
  <c r="AB14"/>
  <c r="AA14"/>
  <c r="Y14"/>
  <c r="X14"/>
  <c r="V14"/>
  <c r="U14"/>
  <c r="S14"/>
  <c r="R14"/>
  <c r="P14"/>
  <c r="O14"/>
  <c r="M14"/>
  <c r="L14"/>
  <c r="J14"/>
  <c r="I14"/>
  <c r="G14"/>
  <c r="F14"/>
  <c r="D14"/>
  <c r="C14"/>
  <c r="AH13"/>
  <c r="AG13"/>
  <c r="AE13"/>
  <c r="AD13"/>
  <c r="AB13"/>
  <c r="AA13"/>
  <c r="Y13"/>
  <c r="X13"/>
  <c r="V13"/>
  <c r="U13"/>
  <c r="S13"/>
  <c r="R13"/>
  <c r="P13"/>
  <c r="O13"/>
  <c r="M13"/>
  <c r="L13"/>
  <c r="J13"/>
  <c r="K13" s="1"/>
  <c r="I13"/>
  <c r="G13"/>
  <c r="F13"/>
  <c r="D13"/>
  <c r="C13"/>
  <c r="AH12"/>
  <c r="AG12"/>
  <c r="AE12"/>
  <c r="AD12"/>
  <c r="AB12"/>
  <c r="AA12"/>
  <c r="Y12"/>
  <c r="X12"/>
  <c r="V12"/>
  <c r="U12"/>
  <c r="S12"/>
  <c r="R12"/>
  <c r="P12"/>
  <c r="O12"/>
  <c r="M12"/>
  <c r="L12"/>
  <c r="J12"/>
  <c r="I12"/>
  <c r="G12"/>
  <c r="F12"/>
  <c r="D12"/>
  <c r="C12"/>
  <c r="AH11"/>
  <c r="AG11"/>
  <c r="AE11"/>
  <c r="AD11"/>
  <c r="AB11"/>
  <c r="AA11"/>
  <c r="Y11"/>
  <c r="X11"/>
  <c r="V11"/>
  <c r="U11"/>
  <c r="S11"/>
  <c r="R11"/>
  <c r="P11"/>
  <c r="O11"/>
  <c r="M11"/>
  <c r="L11"/>
  <c r="J11"/>
  <c r="K11" s="1"/>
  <c r="I11"/>
  <c r="G11"/>
  <c r="F11"/>
  <c r="D11"/>
  <c r="C11"/>
  <c r="AH10"/>
  <c r="AG10"/>
  <c r="AE10"/>
  <c r="AD10"/>
  <c r="AB10"/>
  <c r="AA10"/>
  <c r="Y10"/>
  <c r="X10"/>
  <c r="V10"/>
  <c r="U10"/>
  <c r="S10"/>
  <c r="R10"/>
  <c r="P10"/>
  <c r="O10"/>
  <c r="M10"/>
  <c r="L10"/>
  <c r="J10"/>
  <c r="K10" s="1"/>
  <c r="I10"/>
  <c r="G10"/>
  <c r="F10"/>
  <c r="D10"/>
  <c r="C10"/>
  <c r="AH9"/>
  <c r="AG9"/>
  <c r="AE9"/>
  <c r="AD9"/>
  <c r="AB9"/>
  <c r="AA9"/>
  <c r="Y9"/>
  <c r="X9"/>
  <c r="V9"/>
  <c r="U9"/>
  <c r="S9"/>
  <c r="R9"/>
  <c r="P9"/>
  <c r="O9"/>
  <c r="M9"/>
  <c r="L9"/>
  <c r="J9"/>
  <c r="I9"/>
  <c r="G9"/>
  <c r="F9"/>
  <c r="D9"/>
  <c r="C9"/>
  <c r="AH8"/>
  <c r="AG8"/>
  <c r="AE8"/>
  <c r="AD8"/>
  <c r="AB8"/>
  <c r="AA8"/>
  <c r="Y8"/>
  <c r="X8"/>
  <c r="V8"/>
  <c r="U8"/>
  <c r="S8"/>
  <c r="R8"/>
  <c r="P8"/>
  <c r="O8"/>
  <c r="M8"/>
  <c r="L8"/>
  <c r="J8"/>
  <c r="I8"/>
  <c r="G8"/>
  <c r="F8"/>
  <c r="D8"/>
  <c r="C8"/>
  <c r="AB40"/>
  <c r="AA40"/>
  <c r="V40"/>
  <c r="S40"/>
  <c r="R40" s="1"/>
  <c r="O40"/>
  <c r="G40"/>
  <c r="F40"/>
  <c r="D40"/>
  <c r="AE39"/>
  <c r="AD39"/>
  <c r="Y39"/>
  <c r="X39"/>
  <c r="V39"/>
  <c r="U39" s="1"/>
  <c r="M39"/>
  <c r="L39"/>
  <c r="J39"/>
  <c r="I39" s="1"/>
  <c r="G39"/>
  <c r="F39"/>
  <c r="D39"/>
  <c r="AN38" i="33"/>
  <c r="AI38"/>
  <c r="AF38"/>
  <c r="AC38"/>
  <c r="Z38"/>
  <c r="W38"/>
  <c r="T38"/>
  <c r="Q38"/>
  <c r="N38"/>
  <c r="H38"/>
  <c r="E38"/>
  <c r="AN37"/>
  <c r="AI37"/>
  <c r="AF37"/>
  <c r="AC37"/>
  <c r="Z37"/>
  <c r="W37"/>
  <c r="T37"/>
  <c r="Q37"/>
  <c r="N37"/>
  <c r="H37"/>
  <c r="E37"/>
  <c r="AN36"/>
  <c r="AI36"/>
  <c r="AF36"/>
  <c r="AC36"/>
  <c r="Z36"/>
  <c r="W36"/>
  <c r="T36"/>
  <c r="Q36"/>
  <c r="N36"/>
  <c r="H36"/>
  <c r="E36"/>
  <c r="AN35"/>
  <c r="AI35"/>
  <c r="AF35"/>
  <c r="AC35"/>
  <c r="Z35"/>
  <c r="W35"/>
  <c r="T35"/>
  <c r="Q35"/>
  <c r="N35"/>
  <c r="H35"/>
  <c r="E35"/>
  <c r="AN34"/>
  <c r="AI34"/>
  <c r="AF34"/>
  <c r="AC34"/>
  <c r="Z34"/>
  <c r="W34"/>
  <c r="T34"/>
  <c r="Q34"/>
  <c r="N34"/>
  <c r="H34"/>
  <c r="E34"/>
  <c r="AN33"/>
  <c r="AI33"/>
  <c r="AF33"/>
  <c r="AC33"/>
  <c r="Z33"/>
  <c r="W33"/>
  <c r="T33"/>
  <c r="Q33"/>
  <c r="N33"/>
  <c r="H33"/>
  <c r="E33"/>
  <c r="AN32"/>
  <c r="AI32"/>
  <c r="AF32"/>
  <c r="AC32"/>
  <c r="Z32"/>
  <c r="W32"/>
  <c r="T32"/>
  <c r="Q32"/>
  <c r="N32"/>
  <c r="H32"/>
  <c r="E32"/>
  <c r="AN31"/>
  <c r="AI31"/>
  <c r="AF31"/>
  <c r="AC31"/>
  <c r="Z31"/>
  <c r="W31"/>
  <c r="T31"/>
  <c r="Q31"/>
  <c r="N31"/>
  <c r="H31"/>
  <c r="E31"/>
  <c r="AN30"/>
  <c r="AI30"/>
  <c r="AF30"/>
  <c r="AC30"/>
  <c r="Z30"/>
  <c r="W30"/>
  <c r="T30"/>
  <c r="Q30"/>
  <c r="N30"/>
  <c r="H30"/>
  <c r="E30"/>
  <c r="AN29"/>
  <c r="AI29"/>
  <c r="AF29"/>
  <c r="AC29"/>
  <c r="Z29"/>
  <c r="W29"/>
  <c r="T29"/>
  <c r="Q29"/>
  <c r="N29"/>
  <c r="H29"/>
  <c r="E29"/>
  <c r="AN28"/>
  <c r="AI28"/>
  <c r="AF28"/>
  <c r="AC28"/>
  <c r="Z28"/>
  <c r="W28"/>
  <c r="T28"/>
  <c r="Q28"/>
  <c r="N28"/>
  <c r="H28"/>
  <c r="E28"/>
  <c r="AN27"/>
  <c r="AI27"/>
  <c r="AF27"/>
  <c r="AC27"/>
  <c r="Z27"/>
  <c r="W27"/>
  <c r="T27"/>
  <c r="Q27"/>
  <c r="N27"/>
  <c r="H27"/>
  <c r="E27"/>
  <c r="AN26"/>
  <c r="AI26"/>
  <c r="AF26"/>
  <c r="AC26"/>
  <c r="Z26"/>
  <c r="W26"/>
  <c r="T26"/>
  <c r="Q26"/>
  <c r="N26"/>
  <c r="H26"/>
  <c r="E26"/>
  <c r="AN25"/>
  <c r="AN24"/>
  <c r="AI24"/>
  <c r="AF24"/>
  <c r="AC24"/>
  <c r="T24"/>
  <c r="Q24"/>
  <c r="N24"/>
  <c r="H24"/>
  <c r="E24"/>
  <c r="AN23"/>
  <c r="AI23"/>
  <c r="AF23"/>
  <c r="AC23"/>
  <c r="Z23"/>
  <c r="W23"/>
  <c r="T23"/>
  <c r="Q23"/>
  <c r="N23"/>
  <c r="H23"/>
  <c r="E23"/>
  <c r="AN22"/>
  <c r="AI22"/>
  <c r="AF22"/>
  <c r="AC22"/>
  <c r="Z22"/>
  <c r="W22"/>
  <c r="T22"/>
  <c r="Q22"/>
  <c r="N22"/>
  <c r="H22"/>
  <c r="E22"/>
  <c r="AN21"/>
  <c r="AI21"/>
  <c r="AF21"/>
  <c r="AC21"/>
  <c r="Z21"/>
  <c r="W21"/>
  <c r="T21"/>
  <c r="Q21"/>
  <c r="N21"/>
  <c r="H21"/>
  <c r="E21"/>
  <c r="AN20"/>
  <c r="AI20"/>
  <c r="AF20"/>
  <c r="AC20"/>
  <c r="T20"/>
  <c r="Q20"/>
  <c r="H20"/>
  <c r="E20"/>
  <c r="AN19"/>
  <c r="AI19"/>
  <c r="AF19"/>
  <c r="AC19"/>
  <c r="Z19"/>
  <c r="W19"/>
  <c r="T19"/>
  <c r="Q19"/>
  <c r="N19"/>
  <c r="H19"/>
  <c r="E19"/>
  <c r="AN18"/>
  <c r="AI18"/>
  <c r="AF18"/>
  <c r="AC18"/>
  <c r="Z18"/>
  <c r="W18"/>
  <c r="T18"/>
  <c r="Q18"/>
  <c r="N18"/>
  <c r="H18"/>
  <c r="E18"/>
  <c r="AN17"/>
  <c r="AI17"/>
  <c r="AF17"/>
  <c r="AC17"/>
  <c r="Z17"/>
  <c r="W17"/>
  <c r="T17"/>
  <c r="Q17"/>
  <c r="N17"/>
  <c r="H17"/>
  <c r="E17"/>
  <c r="AN16"/>
  <c r="AI16"/>
  <c r="AF16"/>
  <c r="AC16"/>
  <c r="Z16"/>
  <c r="W16"/>
  <c r="T16"/>
  <c r="Q16"/>
  <c r="N16"/>
  <c r="H16"/>
  <c r="E16"/>
  <c r="AN15"/>
  <c r="AI15"/>
  <c r="AF15"/>
  <c r="AC15"/>
  <c r="Z15"/>
  <c r="W15"/>
  <c r="T15"/>
  <c r="Q15"/>
  <c r="N15"/>
  <c r="H15"/>
  <c r="E15"/>
  <c r="AN14"/>
  <c r="AI14"/>
  <c r="AF14"/>
  <c r="AC14"/>
  <c r="Z14"/>
  <c r="T14"/>
  <c r="Q14"/>
  <c r="N14"/>
  <c r="H14"/>
  <c r="E14"/>
  <c r="AN13"/>
  <c r="AI13"/>
  <c r="AF13"/>
  <c r="AC13"/>
  <c r="Z13"/>
  <c r="W13"/>
  <c r="T13"/>
  <c r="Q13"/>
  <c r="N13"/>
  <c r="H13"/>
  <c r="E13"/>
  <c r="AN12"/>
  <c r="AI12"/>
  <c r="AF12"/>
  <c r="AC12"/>
  <c r="Z12"/>
  <c r="W12"/>
  <c r="T12"/>
  <c r="Q12"/>
  <c r="N12"/>
  <c r="H12"/>
  <c r="E12"/>
  <c r="AN11"/>
  <c r="AI11"/>
  <c r="AF11"/>
  <c r="AC11"/>
  <c r="Z11"/>
  <c r="W11"/>
  <c r="T11"/>
  <c r="Q11"/>
  <c r="N11"/>
  <c r="H11"/>
  <c r="E11"/>
  <c r="AN10"/>
  <c r="AI10"/>
  <c r="AF10"/>
  <c r="AC10"/>
  <c r="Z10"/>
  <c r="W10"/>
  <c r="T10"/>
  <c r="Q10"/>
  <c r="N10"/>
  <c r="H10"/>
  <c r="E10"/>
  <c r="AN8"/>
  <c r="AI8"/>
  <c r="AF8"/>
  <c r="AC8"/>
  <c r="Z8"/>
  <c r="W8"/>
  <c r="T8"/>
  <c r="Q8"/>
  <c r="N8"/>
  <c r="H8"/>
  <c r="E8"/>
  <c r="K14" i="53" l="1"/>
  <c r="K8"/>
  <c r="O78" i="44"/>
  <c r="E35" i="56"/>
  <c r="X78" i="44"/>
  <c r="F78"/>
  <c r="Z19" i="53"/>
  <c r="Z20"/>
  <c r="K29"/>
  <c r="K30"/>
  <c r="K36"/>
  <c r="K38"/>
  <c r="X40"/>
  <c r="L40"/>
  <c r="AD40"/>
  <c r="J40"/>
  <c r="I40" s="1"/>
  <c r="M40"/>
  <c r="Y40"/>
  <c r="K18"/>
  <c r="N18"/>
  <c r="W18"/>
  <c r="AC18"/>
  <c r="AN41" i="33"/>
  <c r="AL42"/>
  <c r="AF40" i="53"/>
  <c r="AF9"/>
  <c r="AC9"/>
  <c r="Z9"/>
  <c r="W9"/>
  <c r="Q9"/>
  <c r="K9"/>
  <c r="AC37"/>
  <c r="W37"/>
  <c r="Q37"/>
  <c r="E24"/>
  <c r="E23"/>
  <c r="N22"/>
  <c r="E22"/>
  <c r="Z21"/>
  <c r="N21"/>
  <c r="E21"/>
  <c r="N20"/>
  <c r="E20"/>
  <c r="N19"/>
  <c r="H19"/>
  <c r="AC35"/>
  <c r="W35"/>
  <c r="Q35"/>
  <c r="AF10"/>
  <c r="AC10"/>
  <c r="Z10"/>
  <c r="W10"/>
  <c r="T10"/>
  <c r="Q10"/>
  <c r="N10"/>
  <c r="E10"/>
  <c r="AC38"/>
  <c r="W38"/>
  <c r="Q38"/>
  <c r="AF36"/>
  <c r="W36"/>
  <c r="Q36"/>
  <c r="AC29"/>
  <c r="W29"/>
  <c r="Q29"/>
  <c r="Z28"/>
  <c r="T28"/>
  <c r="N28"/>
  <c r="H28"/>
  <c r="AI27"/>
  <c r="AC27"/>
  <c r="W27"/>
  <c r="Q27"/>
  <c r="AF26"/>
  <c r="Z26"/>
  <c r="T26"/>
  <c r="N26"/>
  <c r="AF34"/>
  <c r="Z34"/>
  <c r="T34"/>
  <c r="N34"/>
  <c r="H34"/>
  <c r="AF33"/>
  <c r="Z33"/>
  <c r="T33"/>
  <c r="N33"/>
  <c r="H33"/>
  <c r="AF32"/>
  <c r="Z32"/>
  <c r="T32"/>
  <c r="N32"/>
  <c r="H32"/>
  <c r="AF31"/>
  <c r="Z31"/>
  <c r="T31"/>
  <c r="N31"/>
  <c r="AC30"/>
  <c r="W30"/>
  <c r="Q30"/>
  <c r="Z40"/>
  <c r="AC17"/>
  <c r="W17"/>
  <c r="T17"/>
  <c r="Q17"/>
  <c r="N17"/>
  <c r="E17"/>
  <c r="AF16"/>
  <c r="AC16"/>
  <c r="Z16"/>
  <c r="W16"/>
  <c r="T16"/>
  <c r="Q16"/>
  <c r="N16"/>
  <c r="E16"/>
  <c r="AF15"/>
  <c r="AC15"/>
  <c r="Z15"/>
  <c r="W15"/>
  <c r="T15"/>
  <c r="Q15"/>
  <c r="E15"/>
  <c r="W14"/>
  <c r="Q14"/>
  <c r="E14"/>
  <c r="AF13"/>
  <c r="AC13"/>
  <c r="W13"/>
  <c r="Q13"/>
  <c r="E13"/>
  <c r="AF12"/>
  <c r="Z12"/>
  <c r="T12"/>
  <c r="N12"/>
  <c r="E12"/>
  <c r="AC11"/>
  <c r="W11"/>
  <c r="Q11"/>
  <c r="E11"/>
  <c r="AC8"/>
  <c r="W8"/>
  <c r="Q8"/>
  <c r="E8"/>
  <c r="AI18"/>
  <c r="T25"/>
  <c r="Q18"/>
  <c r="E18"/>
  <c r="N39"/>
  <c r="Z22"/>
  <c r="N23"/>
  <c r="Z23"/>
  <c r="N24"/>
  <c r="Z24"/>
  <c r="K25"/>
  <c r="N25"/>
  <c r="Z25"/>
  <c r="AF25"/>
  <c r="AN39" i="33"/>
  <c r="E9" i="53"/>
  <c r="X35" i="56"/>
  <c r="O35"/>
  <c r="O39" i="53"/>
  <c r="AB39"/>
  <c r="AA39" s="1"/>
  <c r="U40"/>
  <c r="W40" s="1"/>
  <c r="E25"/>
  <c r="C39"/>
  <c r="E39" s="1"/>
  <c r="C40"/>
  <c r="E26"/>
  <c r="K26"/>
  <c r="Q26"/>
  <c r="W26"/>
  <c r="AC26"/>
  <c r="E27"/>
  <c r="N27"/>
  <c r="T27"/>
  <c r="Z27"/>
  <c r="AF27"/>
  <c r="E28"/>
  <c r="K28"/>
  <c r="Q28"/>
  <c r="W28"/>
  <c r="AC28"/>
  <c r="H29"/>
  <c r="N29"/>
  <c r="T29"/>
  <c r="Z29"/>
  <c r="AF29"/>
  <c r="H30"/>
  <c r="N30"/>
  <c r="T30"/>
  <c r="Z30"/>
  <c r="AF30"/>
  <c r="K31"/>
  <c r="Q31"/>
  <c r="W31"/>
  <c r="AC31"/>
  <c r="E32"/>
  <c r="K32"/>
  <c r="Q32"/>
  <c r="W32"/>
  <c r="AC32"/>
  <c r="E33"/>
  <c r="K33"/>
  <c r="Q33"/>
  <c r="W33"/>
  <c r="AC33"/>
  <c r="E34"/>
  <c r="K34"/>
  <c r="Q34"/>
  <c r="W34"/>
  <c r="AC34"/>
  <c r="E35"/>
  <c r="N35"/>
  <c r="T35"/>
  <c r="Z35"/>
  <c r="AF35"/>
  <c r="H36"/>
  <c r="N36"/>
  <c r="T36"/>
  <c r="AC36"/>
  <c r="E37"/>
  <c r="N37"/>
  <c r="T37"/>
  <c r="Z37"/>
  <c r="AF37"/>
  <c r="H38"/>
  <c r="N38"/>
  <c r="T38"/>
  <c r="Z38"/>
  <c r="AF38"/>
  <c r="Z39"/>
  <c r="N8"/>
  <c r="T8"/>
  <c r="Z8"/>
  <c r="N9"/>
  <c r="T9"/>
  <c r="N11"/>
  <c r="T11"/>
  <c r="Z11"/>
  <c r="AF11"/>
  <c r="Q12"/>
  <c r="W12"/>
  <c r="AC12"/>
  <c r="N13"/>
  <c r="T13"/>
  <c r="N14"/>
  <c r="T14"/>
  <c r="H15"/>
  <c r="H17"/>
  <c r="Z17"/>
  <c r="K19"/>
  <c r="Q25"/>
  <c r="W25"/>
  <c r="AC25"/>
  <c r="H39"/>
  <c r="AF39"/>
  <c r="H40"/>
  <c r="AF8"/>
  <c r="AI8"/>
  <c r="H10"/>
  <c r="AI10"/>
  <c r="H12"/>
  <c r="K12"/>
  <c r="AI12"/>
  <c r="Z13"/>
  <c r="AI13"/>
  <c r="Z14"/>
  <c r="AC14"/>
  <c r="N15"/>
  <c r="AI15"/>
  <c r="AF17"/>
  <c r="AI17"/>
  <c r="T18"/>
  <c r="AF18"/>
  <c r="Q19"/>
  <c r="T19"/>
  <c r="AC19"/>
  <c r="AF19"/>
  <c r="H20"/>
  <c r="K20"/>
  <c r="Q20"/>
  <c r="T20"/>
  <c r="AC20"/>
  <c r="AF20"/>
  <c r="H21"/>
  <c r="K21"/>
  <c r="Q21"/>
  <c r="T21"/>
  <c r="AC21"/>
  <c r="AF21"/>
  <c r="H22"/>
  <c r="K22"/>
  <c r="Q22"/>
  <c r="T22"/>
  <c r="AC22"/>
  <c r="AF22"/>
  <c r="H23"/>
  <c r="K23"/>
  <c r="Q23"/>
  <c r="T23"/>
  <c r="AC23"/>
  <c r="AF23"/>
  <c r="H24"/>
  <c r="K24"/>
  <c r="Q24"/>
  <c r="T24"/>
  <c r="AC24"/>
  <c r="AF24"/>
  <c r="H25"/>
  <c r="AI25"/>
  <c r="H27"/>
  <c r="K27"/>
  <c r="AF28"/>
  <c r="AI28"/>
  <c r="E29"/>
  <c r="AI29"/>
  <c r="E30"/>
  <c r="AI30"/>
  <c r="E31"/>
  <c r="H35"/>
  <c r="K35"/>
  <c r="AI35"/>
  <c r="E36"/>
  <c r="H37"/>
  <c r="K37"/>
  <c r="AI37"/>
  <c r="E38"/>
  <c r="AI38"/>
  <c r="K39"/>
  <c r="W39"/>
  <c r="E40"/>
  <c r="T40"/>
  <c r="H8"/>
  <c r="H9"/>
  <c r="AI9"/>
  <c r="H11"/>
  <c r="AI11"/>
  <c r="H13"/>
  <c r="H14"/>
  <c r="AF14"/>
  <c r="AI14"/>
  <c r="H16"/>
  <c r="AI16"/>
  <c r="H18"/>
  <c r="Z18"/>
  <c r="E19"/>
  <c r="W19"/>
  <c r="AI19"/>
  <c r="W20"/>
  <c r="AI20"/>
  <c r="W21"/>
  <c r="AI21"/>
  <c r="W22"/>
  <c r="AI22"/>
  <c r="W23"/>
  <c r="AI23"/>
  <c r="W24"/>
  <c r="AI24"/>
  <c r="H26"/>
  <c r="AI26"/>
  <c r="H31"/>
  <c r="AI31"/>
  <c r="AI32"/>
  <c r="AI33"/>
  <c r="AI34"/>
  <c r="Z36"/>
  <c r="AI36"/>
  <c r="AC39"/>
  <c r="K40"/>
  <c r="AC40"/>
  <c r="N40" l="1"/>
  <c r="S39"/>
  <c r="R39"/>
  <c r="P40"/>
  <c r="Q40" s="1"/>
  <c r="AH40"/>
  <c r="AG40"/>
  <c r="P39"/>
  <c r="Q39" s="1"/>
  <c r="AH39"/>
  <c r="AG39"/>
  <c r="N23" i="55"/>
  <c r="T39" i="53" l="1"/>
  <c r="AI39"/>
  <c r="AI40"/>
  <c r="K35" i="56"/>
  <c r="I35"/>
  <c r="K78" i="44"/>
  <c r="L78" s="1"/>
  <c r="L35" i="56" l="1"/>
  <c r="D23" i="55"/>
  <c r="E23" s="1"/>
  <c r="I23"/>
  <c r="J23"/>
  <c r="K23" l="1"/>
</calcChain>
</file>

<file path=xl/sharedStrings.xml><?xml version="1.0" encoding="utf-8"?>
<sst xmlns="http://schemas.openxmlformats.org/spreadsheetml/2006/main" count="541" uniqueCount="255">
  <si>
    <t>№</t>
  </si>
  <si>
    <t>Наименование</t>
  </si>
  <si>
    <t>Поликлиника</t>
  </si>
  <si>
    <t>Стационар</t>
  </si>
  <si>
    <t>Скорая медицинская помощь</t>
  </si>
  <si>
    <t>норматив</t>
  </si>
  <si>
    <t>факт</t>
  </si>
  <si>
    <t>% выполн. от соотв. норматива</t>
  </si>
  <si>
    <t>г.Димитровград</t>
  </si>
  <si>
    <t>г.Ульяновск</t>
  </si>
  <si>
    <t>г.Новоульяновск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</si>
  <si>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</si>
  <si>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</si>
  <si>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</si>
  <si>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</si>
  <si>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</si>
  <si>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</si>
  <si>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</si>
  <si>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</si>
  <si>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</si>
  <si>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</si>
  <si>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</si>
  <si>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</si>
  <si>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</si>
  <si>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</si>
  <si>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</si>
  <si>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</si>
  <si>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</si>
  <si>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</si>
  <si>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</si>
  <si>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</si>
  <si>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</si>
  <si>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Итого по районам</t>
  </si>
  <si>
    <t>По области</t>
  </si>
  <si>
    <t xml:space="preserve">ГУЗ Ульян. обл. клин. б-ца </t>
  </si>
  <si>
    <t>Итого по областным ЛПУ</t>
  </si>
  <si>
    <t>Городская п-ка №4</t>
  </si>
  <si>
    <t>Центр.гор.клиническая б-ца</t>
  </si>
  <si>
    <t>Городская п-ка №3</t>
  </si>
  <si>
    <t>Городская п-ка №5</t>
  </si>
  <si>
    <t>Городская п-ка №6</t>
  </si>
  <si>
    <t>Детская гор. пол-ка №6</t>
  </si>
  <si>
    <t>Гор.б-ца №2</t>
  </si>
  <si>
    <t>Итого по г.Ульяновску</t>
  </si>
  <si>
    <t>% выполн от соотв. норматива</t>
  </si>
  <si>
    <t>ЦК МСЧ</t>
  </si>
  <si>
    <t>НАИМЕНОВАНИЕ</t>
  </si>
  <si>
    <t>ГУЗ Обл. клн. спец центр</t>
  </si>
  <si>
    <t>МСЧ  УВД</t>
  </si>
  <si>
    <t>МСЧ  УВАУГА</t>
  </si>
  <si>
    <t>354 военный госпиталь</t>
  </si>
  <si>
    <t>Мед.центр Академия</t>
  </si>
  <si>
    <t>ООО МЦ "Авиценна"</t>
  </si>
  <si>
    <t>ООО"АЛМАЗ-ДЕНТ"</t>
  </si>
  <si>
    <t>Ж/ДОРОЖНАЯ больница</t>
  </si>
  <si>
    <t>Профилактические  посещения</t>
  </si>
  <si>
    <t>Обращения по поводу  заболеваний</t>
  </si>
  <si>
    <t>Дневной  стационар</t>
  </si>
  <si>
    <t>% выполн. от соотв.норматива</t>
  </si>
  <si>
    <t>Поликлиника (посещений на 1 застрахованного)</t>
  </si>
  <si>
    <t>Скорая медицинская помощь (вызовов на 1 застрахованного)</t>
  </si>
  <si>
    <t>застрахованное население</t>
  </si>
  <si>
    <t>Ведомства и частники</t>
  </si>
  <si>
    <t>ООО Фрезениус Нефрокеа</t>
  </si>
  <si>
    <t>ООО "Белый носорог"</t>
  </si>
  <si>
    <t>Барышская ЦРБ</t>
  </si>
  <si>
    <t>Инзенская ЦРБ</t>
  </si>
  <si>
    <t>Сурская ЦРБ</t>
  </si>
  <si>
    <t>Ульяновская ЦРБ</t>
  </si>
  <si>
    <t>Чердаклинская ЦРБ</t>
  </si>
  <si>
    <t>ЦГКБ</t>
  </si>
  <si>
    <t>гистологическое исследование</t>
  </si>
  <si>
    <t>КУ КТ без контраста</t>
  </si>
  <si>
    <t>КУ МРТ без контраста</t>
  </si>
  <si>
    <t>КУ КТ с контрастиров</t>
  </si>
  <si>
    <t>КУ МРТ с контрастиров</t>
  </si>
  <si>
    <t>ПавловскаяЦРБ</t>
  </si>
  <si>
    <t>план</t>
  </si>
  <si>
    <t>%</t>
  </si>
  <si>
    <t>Базарносызганская  ЦРБ</t>
  </si>
  <si>
    <t>Барышская  ЦРБ</t>
  </si>
  <si>
    <t>Вешкаймская  ЦРБ</t>
  </si>
  <si>
    <t>Инзенская  ЦРБ</t>
  </si>
  <si>
    <t>Карсунская  ЦРБ</t>
  </si>
  <si>
    <t>Кузоватовская  ЦРБ</t>
  </si>
  <si>
    <t>Майнская  ЦРБ</t>
  </si>
  <si>
    <t>Николаевская  ЦРБ</t>
  </si>
  <si>
    <t>Новомалыклинская  ЦРБ</t>
  </si>
  <si>
    <t>Павловская  ЦРБ</t>
  </si>
  <si>
    <t>Радищевская  ЦРБ</t>
  </si>
  <si>
    <t>Сенгилеевская  ЦРБ</t>
  </si>
  <si>
    <t>Старокулаткинская  ЦРБ</t>
  </si>
  <si>
    <t>Старомайнская  ЦРБ</t>
  </si>
  <si>
    <t>Сурская  ЦРБ</t>
  </si>
  <si>
    <t>Тереньгульская  ЦРБ</t>
  </si>
  <si>
    <t>Большенагаткинская ЦРБ</t>
  </si>
  <si>
    <t>Чердаклинская  ЦРБ</t>
  </si>
  <si>
    <t>Новоульяновская  ЦРБ</t>
  </si>
  <si>
    <t xml:space="preserve">Онкомаркер ПСА        </t>
  </si>
  <si>
    <t>ОКБ</t>
  </si>
  <si>
    <t>ОДКБ</t>
  </si>
  <si>
    <t>Обл. кл.онкодиспансер</t>
  </si>
  <si>
    <t>Обл.кард.диспансер</t>
  </si>
  <si>
    <t>Спец.травм.центр</t>
  </si>
  <si>
    <t>Госпиталь ВВ</t>
  </si>
  <si>
    <t>Обл.вр.физ.диспансер</t>
  </si>
  <si>
    <t>Итого по областным</t>
  </si>
  <si>
    <t>Гор.кл.б-ца№1</t>
  </si>
  <si>
    <t>Гор.б-ца№3</t>
  </si>
  <si>
    <t>Гор.б-ца№4</t>
  </si>
  <si>
    <t>Гор.пол-ка№1</t>
  </si>
  <si>
    <t>Гор.пол-ка№2</t>
  </si>
  <si>
    <t>Гор.пол-ка№3</t>
  </si>
  <si>
    <t>Гор.пол-ка№4</t>
  </si>
  <si>
    <t>Гор.пол-ка№5</t>
  </si>
  <si>
    <t>Гор.пол-ка№6</t>
  </si>
  <si>
    <t>Гор.пол-ка№7</t>
  </si>
  <si>
    <t>Дет.пол-ка№2</t>
  </si>
  <si>
    <t>Дет.пол-ка№6</t>
  </si>
  <si>
    <t>Дет.гор.б-ца№3</t>
  </si>
  <si>
    <t>Студенческая пол-ка</t>
  </si>
  <si>
    <t>Альянс Клиник</t>
  </si>
  <si>
    <t>ООО"Альянс Клиник"</t>
  </si>
  <si>
    <t>ООО"МЦ МИБС-Ульяновск</t>
  </si>
  <si>
    <t>Отдел.б-ца гУльяновск</t>
  </si>
  <si>
    <t>Всего по области</t>
  </si>
  <si>
    <t>ГУЗ ДСПБ№1</t>
  </si>
  <si>
    <t>ООО"АЛЬФАДЕНТ"</t>
  </si>
  <si>
    <t>ООО"АЛЬФАДЕНТ-У"</t>
  </si>
  <si>
    <t>ГУЗ Барышская ЦРБ</t>
  </si>
  <si>
    <t>ГУЗ Инзенская ЦРБ</t>
  </si>
  <si>
    <t>ГУЗ Госпиталь ВВ</t>
  </si>
  <si>
    <t>Дет.гор. б-ца№1</t>
  </si>
  <si>
    <t>ГУЗ ЦГКБ</t>
  </si>
  <si>
    <t>ООО"Беладент"</t>
  </si>
  <si>
    <t>ООО "Премьер-Дент"</t>
  </si>
  <si>
    <t>Гемодиализ</t>
  </si>
  <si>
    <t>Перитониальный диализ</t>
  </si>
  <si>
    <t>ГУЗ ОДКБ</t>
  </si>
  <si>
    <t>ГУЗ ОКОД</t>
  </si>
  <si>
    <t>ЭКО</t>
  </si>
  <si>
    <t>Дет.гор. кл. б-ца г Ульяновска</t>
  </si>
  <si>
    <t>Гор.б-ца №1</t>
  </si>
  <si>
    <t>Гор.больниа №2</t>
  </si>
  <si>
    <t>Гор.поликлиника №5</t>
  </si>
  <si>
    <t>ДГКБ г.Ульяновска</t>
  </si>
  <si>
    <t>Дет. поликлиника№6</t>
  </si>
  <si>
    <t>ГУЗ ОКБ</t>
  </si>
  <si>
    <t>ГУЗ ОВФД</t>
  </si>
  <si>
    <t>МСЧ  -172 ФМБА</t>
  </si>
  <si>
    <t>Отделенческая б-ца</t>
  </si>
  <si>
    <t>ООО Фрезениус</t>
  </si>
  <si>
    <t>Итого по ведомствам</t>
  </si>
  <si>
    <t>Всего</t>
  </si>
  <si>
    <t>ГУЗ ЦКМСЧ</t>
  </si>
  <si>
    <t>ВСЕГО</t>
  </si>
  <si>
    <t>ГУЗ  ОДКБ</t>
  </si>
  <si>
    <t>ГУЗ  ОКБ</t>
  </si>
  <si>
    <t xml:space="preserve"> МСЧ -172ФМБА</t>
  </si>
  <si>
    <t>МСЧ - 172 ФМБА</t>
  </si>
  <si>
    <t>ОО"Альянс Клиник +"</t>
  </si>
  <si>
    <t xml:space="preserve">Онкомаркер СА-125        </t>
  </si>
  <si>
    <t>Маммография</t>
  </si>
  <si>
    <t>Гистологическое  исследование</t>
  </si>
  <si>
    <t>Ангиография</t>
  </si>
  <si>
    <t>Дистанционная    литотрипсия</t>
  </si>
  <si>
    <t xml:space="preserve">ГУЗ Уль. обл. дет. кл. б-ца </t>
  </si>
  <si>
    <t>ГУЗ Обл. кл.онкол.диспансер</t>
  </si>
  <si>
    <t>ГУЗ Обл. кардиол.диспансер</t>
  </si>
  <si>
    <t>ГУЗ Обл. кл.кож-вен. дисп-р</t>
  </si>
  <si>
    <t xml:space="preserve">ГУЗ Обл.врач - физ.дисп-р                </t>
  </si>
  <si>
    <t>ГУЗ Обл.детская инфекц.б-ца</t>
  </si>
  <si>
    <t>ГУЗ Б-ца восст. леч. кард. б-х</t>
  </si>
  <si>
    <t>ГУЗ Ул.обл.кл.госпиталь ВВ</t>
  </si>
  <si>
    <t>Диспансеризация</t>
  </si>
  <si>
    <t>Консультации</t>
  </si>
  <si>
    <t>В том числе</t>
  </si>
  <si>
    <t>Профилактические посещения</t>
  </si>
  <si>
    <t>Пациенто-дни</t>
  </si>
  <si>
    <t>Число пролеченных</t>
  </si>
  <si>
    <t>Посещения с профилактической и иными целями ВСЕГО</t>
  </si>
  <si>
    <t xml:space="preserve">Случаи госпитализации </t>
  </si>
  <si>
    <t xml:space="preserve">Койко-дни  </t>
  </si>
  <si>
    <t>Стационар (на 1 застрахованного)</t>
  </si>
  <si>
    <t>Дневной  стационар  (на 1 застрахованного)</t>
  </si>
  <si>
    <t>Б-Сызганский</t>
  </si>
  <si>
    <t>Н-Малыклинский</t>
  </si>
  <si>
    <t>Ст-Кулаткинский</t>
  </si>
  <si>
    <t>ООО "Мед-Профи"</t>
  </si>
  <si>
    <t>ООО"Панацея"</t>
  </si>
  <si>
    <t>ЗАО"Проекты в сфере ЗО"</t>
  </si>
  <si>
    <t>ООО"Уроклиника"</t>
  </si>
  <si>
    <t>ИП Малявин А.И.</t>
  </si>
  <si>
    <t>ООО"Форвард"</t>
  </si>
  <si>
    <t>Новоспасская ЦРБ</t>
  </si>
  <si>
    <t>Гор. пол-ка №1</t>
  </si>
  <si>
    <t>Гор. пол-ка №4</t>
  </si>
  <si>
    <t>ГУЗ Обл.кл.онк. д-р</t>
  </si>
  <si>
    <t>Центр Здоровье КУ</t>
  </si>
  <si>
    <t>Центр Здоровье ПП</t>
  </si>
  <si>
    <t>Мед. помощь в приёмном отд. 2 кат.</t>
  </si>
  <si>
    <t>Мед. помощь в приёмном отд. 1 кат.</t>
  </si>
  <si>
    <t>ДИБ</t>
  </si>
  <si>
    <t>Гор. б-ца№1</t>
  </si>
  <si>
    <t>Гор. б-ца №2</t>
  </si>
  <si>
    <t>ООО"Академия"</t>
  </si>
  <si>
    <t>% выполнения</t>
  </si>
  <si>
    <t>ООО Альянс клиник</t>
  </si>
  <si>
    <t>ООО Альянс клиник плюс</t>
  </si>
  <si>
    <t>ООО АКАДЕМИЯ</t>
  </si>
  <si>
    <t>ООО МИБС</t>
  </si>
  <si>
    <t>ООО"Русь-1"</t>
  </si>
  <si>
    <t>план финансирования  тыс. руб.</t>
  </si>
  <si>
    <t>факт финансирования  тыс. руб.</t>
  </si>
  <si>
    <t>Мулловская УБ</t>
  </si>
  <si>
    <t>Н-Майнская ГБ</t>
  </si>
  <si>
    <t>Никольская УБ</t>
  </si>
  <si>
    <t>Зерносовхозская УБ</t>
  </si>
  <si>
    <t>Рязановская УБ</t>
  </si>
  <si>
    <t>Тиинская УБ</t>
  </si>
  <si>
    <t>Ст.Сахчинская УБ</t>
  </si>
  <si>
    <t>Всго по  областным учреждениям</t>
  </si>
  <si>
    <t>план финансирования тыс. руб.</t>
  </si>
  <si>
    <t>факт финансирования тыс. руб.</t>
  </si>
  <si>
    <t>ООО МДЦ МИБС</t>
  </si>
  <si>
    <t>Дет. кл.б-ца гУльяновска</t>
  </si>
  <si>
    <t>Ведомства + частн.</t>
  </si>
  <si>
    <t>Итого по области</t>
  </si>
  <si>
    <t>Итого по обл. ЛПУ</t>
  </si>
  <si>
    <t>Итого по г. Ульяновску</t>
  </si>
  <si>
    <t xml:space="preserve">Ведомства </t>
  </si>
  <si>
    <t xml:space="preserve"> Флюорография</t>
  </si>
  <si>
    <t>Гор.кл.б-ца №1</t>
  </si>
  <si>
    <t>Стомат. пол-ка гУльяновска</t>
  </si>
  <si>
    <t>Городская пол-ка №1</t>
  </si>
  <si>
    <t>Детская гор.пол-ка №1</t>
  </si>
  <si>
    <t>Стан.скорой мед. помощи</t>
  </si>
  <si>
    <t>р</t>
  </si>
  <si>
    <t>ООО"МЦ Мед-Профи"</t>
  </si>
  <si>
    <t xml:space="preserve"> "Альянс Клиник+"</t>
  </si>
  <si>
    <t xml:space="preserve"> </t>
  </si>
  <si>
    <r>
      <t xml:space="preserve">Выполнение Территориальной программы государственных гарантий оказания гражданам бесплатной медицинской помощи учреждениями здравоохранения Ульяновской области по ОМС за </t>
    </r>
    <r>
      <rPr>
        <b/>
        <sz val="16"/>
        <rFont val="Times New Roman"/>
        <family val="1"/>
        <charset val="204"/>
      </rPr>
      <t>январь - август</t>
    </r>
    <r>
      <rPr>
        <sz val="16"/>
        <rFont val="Times New Roman"/>
        <family val="1"/>
        <charset val="204"/>
      </rPr>
      <t xml:space="preserve">  </t>
    </r>
    <r>
      <rPr>
        <b/>
        <sz val="16"/>
        <rFont val="Times New Roman"/>
        <family val="1"/>
        <charset val="204"/>
      </rPr>
      <t>2015 года.</t>
    </r>
  </si>
  <si>
    <r>
      <t xml:space="preserve">Выполнение ТПГГ на 1 жителя учреждениями здравоохранения Ульяновской области по ОМС за </t>
    </r>
    <r>
      <rPr>
        <b/>
        <sz val="16"/>
        <rFont val="Times New Roman"/>
        <family val="1"/>
        <charset val="204"/>
      </rPr>
      <t>январь - август2015 года.</t>
    </r>
  </si>
  <si>
    <r>
      <t xml:space="preserve">Выполнение ТПГГ на 1 жителя учреждениями здравоохранения Ульяновской области по ОМС </t>
    </r>
    <r>
      <rPr>
        <b/>
        <sz val="14"/>
        <rFont val="Times New Roman"/>
        <family val="1"/>
        <charset val="204"/>
      </rPr>
      <t>за январь - август 2015 года.</t>
    </r>
  </si>
  <si>
    <r>
      <t xml:space="preserve">Выполнение Территориальной программы государственных гарантий оказания гражданам бесплатной медицинской помощи областными учреждениями здравоохранения Ульяновской области по ОМС  за </t>
    </r>
    <r>
      <rPr>
        <b/>
        <sz val="14"/>
        <rFont val="Times New Roman"/>
        <family val="1"/>
        <charset val="204"/>
      </rPr>
      <t>январь - август 2015 года.</t>
    </r>
  </si>
  <si>
    <r>
      <t xml:space="preserve">Выполнение Территориальной программы государственных гарантий оказания гражданам бесплатной медицинской помощи областными учреждениями здравоохранения Ульяновской области по ОМС </t>
    </r>
    <r>
      <rPr>
        <b/>
        <sz val="12"/>
        <rFont val="Times New Roman"/>
        <family val="1"/>
        <charset val="204"/>
      </rPr>
      <t xml:space="preserve"> за январь - август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2015 года.</t>
    </r>
  </si>
  <si>
    <r>
      <t xml:space="preserve">Выполнение Территориальной программы государственных гарантий  учреждениями здравоохранения Мелекесского района и ведомственными учреждениями по ОМС за </t>
    </r>
    <r>
      <rPr>
        <b/>
        <sz val="16"/>
        <rFont val="Times New Roman"/>
        <family val="1"/>
        <charset val="204"/>
      </rPr>
      <t>январь - август  2015 года.</t>
    </r>
  </si>
  <si>
    <r>
      <t xml:space="preserve">Выполнение Территориальной программы государственных гарантий  учреждениями                                                                                                      здравоохранения Мелекесского района и ведомственными учреждениями по ОМС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за январь - август 2015 года.</t>
    </r>
  </si>
  <si>
    <t>Выполнение  медицинских услуг  в рамках Территориальной  программы государственных гарантий оказания гражданам  бесплатной медицинской помощи учреждениями здравоохранения  Ульяновской  области  за  январь - август  2015 года</t>
  </si>
  <si>
    <r>
      <t xml:space="preserve">Выполнение медицинских услуг в рамках Территориальной программы государственных гарантий оказания   гражданам   бесплатной  медицинской  помощи  учреждениями  здравоохранения    Ульяновской области   </t>
    </r>
    <r>
      <rPr>
        <b/>
        <sz val="16"/>
        <rFont val="Times New Roman"/>
        <family val="1"/>
        <charset val="204"/>
      </rPr>
      <t xml:space="preserve">за  январь - август 2015 года  </t>
    </r>
    <r>
      <rPr>
        <sz val="16"/>
        <rFont val="Times New Roman"/>
        <family val="1"/>
        <charset val="204"/>
      </rPr>
      <t xml:space="preserve">                                              </t>
    </r>
    <r>
      <rPr>
        <b/>
        <sz val="16"/>
        <rFont val="Times New Roman"/>
        <family val="1"/>
        <charset val="204"/>
      </rPr>
      <t xml:space="preserve"> </t>
    </r>
  </si>
  <si>
    <r>
      <t xml:space="preserve">Выполнение медицинских услуг в рамках Территориальной программы государственных гарантий оказания гражданам  бесплатной медицинской помощи учреждениями здравоохранения Ульяновской области </t>
    </r>
    <r>
      <rPr>
        <b/>
        <sz val="16"/>
        <rFont val="Times New Roman"/>
        <family val="1"/>
        <charset val="204"/>
      </rPr>
      <t xml:space="preserve">за январь - август 2015года          </t>
    </r>
  </si>
  <si>
    <r>
      <t xml:space="preserve">Выполнение Территориальной программы государственных гарантий оказания гражданам бесплатной медицинской помощи учреждениями здравоохранения Ульяновской области по ОМС </t>
    </r>
    <r>
      <rPr>
        <b/>
        <sz val="16"/>
        <rFont val="Times New Roman"/>
        <family val="1"/>
        <charset val="204"/>
      </rPr>
      <t>за январь - август  2015 года</t>
    </r>
  </si>
  <si>
    <t>Неотложная медицинская помощь</t>
  </si>
  <si>
    <t>Неотложная  медицинская помощь</t>
  </si>
  <si>
    <t xml:space="preserve">          УЗИ  ССС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</si>
</sst>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%"/>
  </numFmts>
  <fonts count="27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1"/>
      <name val="Arial Cyr"/>
      <charset val="204"/>
    </font>
    <font>
      <i/>
      <sz val="8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6">
    <xf numFmtId="0" fontId="0" fillId="0" borderId="0" xfId="0"/>
    <xf numFmtId="0" fontId="5" fillId="0" borderId="0" xfId="0" applyFont="1"/>
    <xf numFmtId="0" fontId="11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165" fontId="0" fillId="0" borderId="0" xfId="0" applyNumberForma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8" fillId="0" borderId="0" xfId="0" applyFont="1"/>
    <xf numFmtId="0" fontId="11" fillId="0" borderId="4" xfId="0" applyFont="1" applyBorder="1"/>
    <xf numFmtId="0" fontId="8" fillId="0" borderId="5" xfId="0" applyFont="1" applyBorder="1"/>
    <xf numFmtId="0" fontId="8" fillId="0" borderId="0" xfId="0" applyFont="1" applyBorder="1"/>
    <xf numFmtId="0" fontId="8" fillId="0" borderId="6" xfId="0" applyFont="1" applyBorder="1"/>
    <xf numFmtId="0" fontId="8" fillId="0" borderId="7" xfId="0" applyFont="1" applyBorder="1"/>
    <xf numFmtId="0" fontId="0" fillId="0" borderId="1" xfId="0" applyBorder="1" applyAlignment="1"/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4" fillId="0" borderId="2" xfId="0" applyFont="1" applyBorder="1"/>
    <xf numFmtId="0" fontId="11" fillId="0" borderId="0" xfId="0" applyFont="1" applyBorder="1"/>
    <xf numFmtId="0" fontId="8" fillId="0" borderId="10" xfId="0" applyFont="1" applyBorder="1"/>
    <xf numFmtId="0" fontId="0" fillId="0" borderId="7" xfId="0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11" xfId="0" applyFont="1" applyBorder="1"/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horizontal="center" wrapText="1"/>
    </xf>
    <xf numFmtId="0" fontId="15" fillId="0" borderId="1" xfId="0" applyFont="1" applyBorder="1"/>
    <xf numFmtId="164" fontId="3" fillId="0" borderId="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Fill="1" applyBorder="1" applyAlignment="1">
      <alignment horizontal="left" wrapText="1"/>
    </xf>
    <xf numFmtId="165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164" fontId="15" fillId="0" borderId="2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4" fontId="17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top" wrapText="1"/>
    </xf>
    <xf numFmtId="164" fontId="15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7" fillId="0" borderId="14" xfId="0" applyFont="1" applyBorder="1"/>
    <xf numFmtId="0" fontId="15" fillId="0" borderId="3" xfId="0" applyFont="1" applyFill="1" applyBorder="1"/>
    <xf numFmtId="0" fontId="15" fillId="0" borderId="1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4" fillId="0" borderId="1" xfId="0" applyFont="1" applyBorder="1"/>
    <xf numFmtId="164" fontId="15" fillId="0" borderId="7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 wrapText="1"/>
    </xf>
    <xf numFmtId="1" fontId="15" fillId="0" borderId="3" xfId="0" applyNumberFormat="1" applyFont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164" fontId="15" fillId="0" borderId="9" xfId="0" applyNumberFormat="1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/>
    </xf>
    <xf numFmtId="0" fontId="4" fillId="0" borderId="3" xfId="0" applyFont="1" applyBorder="1"/>
    <xf numFmtId="0" fontId="17" fillId="0" borderId="12" xfId="0" applyFont="1" applyBorder="1"/>
    <xf numFmtId="0" fontId="17" fillId="0" borderId="13" xfId="0" applyFont="1" applyBorder="1"/>
    <xf numFmtId="0" fontId="14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left" wrapText="1"/>
    </xf>
    <xf numFmtId="164" fontId="17" fillId="0" borderId="9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5" fillId="0" borderId="2" xfId="0" applyFont="1" applyBorder="1" applyAlignment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/>
    <xf numFmtId="165" fontId="4" fillId="0" borderId="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5" fontId="9" fillId="0" borderId="21" xfId="0" applyNumberFormat="1" applyFont="1" applyFill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center" vertical="top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top" wrapText="1"/>
    </xf>
    <xf numFmtId="164" fontId="9" fillId="0" borderId="21" xfId="0" applyNumberFormat="1" applyFont="1" applyBorder="1" applyAlignment="1">
      <alignment horizontal="center" vertical="top" wrapText="1"/>
    </xf>
    <xf numFmtId="164" fontId="9" fillId="0" borderId="23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7" fillId="0" borderId="15" xfId="0" applyFont="1" applyBorder="1" applyAlignment="1">
      <alignment vertical="center" wrapText="1"/>
    </xf>
    <xf numFmtId="164" fontId="9" fillId="0" borderId="13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wrapText="1"/>
    </xf>
    <xf numFmtId="0" fontId="21" fillId="0" borderId="2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164" fontId="17" fillId="0" borderId="9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27" xfId="0" applyFont="1" applyBorder="1"/>
    <xf numFmtId="0" fontId="17" fillId="0" borderId="1" xfId="0" applyFont="1" applyBorder="1"/>
    <xf numFmtId="0" fontId="17" fillId="0" borderId="3" xfId="0" applyFont="1" applyBorder="1"/>
    <xf numFmtId="164" fontId="4" fillId="0" borderId="3" xfId="0" applyNumberFormat="1" applyFont="1" applyBorder="1"/>
    <xf numFmtId="1" fontId="15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vertical="center" wrapText="1"/>
    </xf>
    <xf numFmtId="0" fontId="25" fillId="0" borderId="3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" fontId="15" fillId="0" borderId="9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17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 wrapText="1"/>
    </xf>
    <xf numFmtId="164" fontId="15" fillId="0" borderId="7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 wrapText="1"/>
    </xf>
    <xf numFmtId="164" fontId="15" fillId="0" borderId="5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164" fontId="9" fillId="0" borderId="32" xfId="0" applyNumberFormat="1" applyFont="1" applyBorder="1" applyAlignment="1">
      <alignment horizontal="center" wrapText="1"/>
    </xf>
    <xf numFmtId="164" fontId="9" fillId="0" borderId="27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wrapText="1"/>
    </xf>
    <xf numFmtId="164" fontId="17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1" fontId="9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17" fillId="0" borderId="12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top" wrapText="1"/>
    </xf>
    <xf numFmtId="1" fontId="17" fillId="0" borderId="15" xfId="0" applyNumberFormat="1" applyFont="1" applyBorder="1" applyAlignment="1">
      <alignment horizontal="center"/>
    </xf>
    <xf numFmtId="1" fontId="17" fillId="0" borderId="16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64" fontId="17" fillId="0" borderId="20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164" fontId="9" fillId="0" borderId="9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17" fillId="0" borderId="20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9" fillId="0" borderId="16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165" fontId="9" fillId="0" borderId="15" xfId="0" applyNumberFormat="1" applyFont="1" applyBorder="1" applyAlignment="1">
      <alignment horizontal="center" vertical="top" wrapText="1"/>
    </xf>
    <xf numFmtId="165" fontId="9" fillId="0" borderId="16" xfId="0" applyNumberFormat="1" applyFont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164" fontId="9" fillId="0" borderId="36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66" fontId="0" fillId="0" borderId="2" xfId="1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/>
    </xf>
    <xf numFmtId="1" fontId="15" fillId="0" borderId="1" xfId="0" applyNumberFormat="1" applyFont="1" applyBorder="1" applyAlignment="1" applyProtection="1">
      <alignment horizontal="center" vertical="top" wrapText="1"/>
      <protection locked="0"/>
    </xf>
    <xf numFmtId="164" fontId="0" fillId="0" borderId="9" xfId="0" applyNumberForma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4" fontId="16" fillId="0" borderId="3" xfId="0" applyNumberFormat="1" applyFont="1" applyBorder="1" applyAlignment="1">
      <alignment horizontal="center" vertical="center"/>
    </xf>
    <xf numFmtId="14" fontId="16" fillId="0" borderId="9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vertical="center" textRotation="90" wrapText="1"/>
    </xf>
    <xf numFmtId="0" fontId="6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vertical="center" textRotation="90" wrapText="1"/>
    </xf>
    <xf numFmtId="0" fontId="10" fillId="0" borderId="11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1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22" fillId="0" borderId="11" xfId="0" applyFont="1" applyBorder="1" applyAlignment="1">
      <alignment horizontal="left" wrapText="1"/>
    </xf>
    <xf numFmtId="0" fontId="22" fillId="0" borderId="16" xfId="0" applyFont="1" applyBorder="1" applyAlignment="1">
      <alignment horizontal="left"/>
    </xf>
    <xf numFmtId="0" fontId="23" fillId="0" borderId="2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wrapText="1"/>
    </xf>
    <xf numFmtId="0" fontId="17" fillId="0" borderId="26" xfId="0" applyFont="1" applyBorder="1" applyAlignment="1">
      <alignment horizontal="left" wrapText="1"/>
    </xf>
    <xf numFmtId="0" fontId="17" fillId="0" borderId="37" xfId="0" applyFont="1" applyBorder="1" applyAlignment="1">
      <alignment horizontal="left" wrapText="1"/>
    </xf>
    <xf numFmtId="0" fontId="17" fillId="0" borderId="32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6" fillId="0" borderId="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4"/>
  <sheetViews>
    <sheetView view="pageBreakPreview" zoomScale="75" zoomScaleSheetLayoutView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25" sqref="H25"/>
    </sheetView>
  </sheetViews>
  <sheetFormatPr defaultRowHeight="12.75"/>
  <cols>
    <col min="1" max="1" width="5.28515625" customWidth="1"/>
    <col min="2" max="2" width="21.42578125" customWidth="1"/>
    <col min="3" max="3" width="10.28515625" customWidth="1"/>
    <col min="4" max="4" width="9.140625" customWidth="1"/>
    <col min="5" max="5" width="7" customWidth="1"/>
    <col min="6" max="6" width="9.85546875" customWidth="1"/>
    <col min="7" max="7" width="9" customWidth="1"/>
    <col min="8" max="8" width="8" customWidth="1"/>
    <col min="9" max="9" width="8.28515625" customWidth="1"/>
    <col min="10" max="10" width="8" customWidth="1"/>
    <col min="11" max="11" width="7.140625" customWidth="1"/>
    <col min="12" max="12" width="9.85546875" customWidth="1"/>
    <col min="13" max="13" width="9.140625" customWidth="1"/>
    <col min="14" max="14" width="8.85546875" customWidth="1"/>
    <col min="15" max="15" width="8.7109375" customWidth="1"/>
    <col min="16" max="16" width="9" customWidth="1"/>
    <col min="17" max="17" width="7.85546875" customWidth="1"/>
    <col min="18" max="18" width="8.7109375" customWidth="1"/>
    <col min="19" max="19" width="8" customWidth="1"/>
    <col min="20" max="20" width="8.7109375" customWidth="1"/>
    <col min="21" max="21" width="8.42578125" customWidth="1"/>
    <col min="22" max="22" width="7.5703125" customWidth="1"/>
    <col min="23" max="23" width="6.5703125" customWidth="1"/>
    <col min="24" max="24" width="8.5703125" customWidth="1"/>
    <col min="25" max="25" width="8.85546875" customWidth="1"/>
    <col min="26" max="26" width="6.5703125" customWidth="1"/>
    <col min="27" max="27" width="7.28515625" customWidth="1"/>
    <col min="28" max="28" width="7.85546875" customWidth="1"/>
    <col min="29" max="29" width="6" customWidth="1"/>
    <col min="30" max="30" width="8.28515625" customWidth="1"/>
    <col min="31" max="31" width="8.140625" customWidth="1"/>
    <col min="32" max="32" width="6" customWidth="1"/>
    <col min="33" max="34" width="8.28515625" customWidth="1"/>
    <col min="35" max="35" width="9.28515625" customWidth="1"/>
    <col min="36" max="36" width="9.140625" hidden="1" customWidth="1"/>
    <col min="37" max="37" width="0.140625" hidden="1" customWidth="1"/>
    <col min="38" max="38" width="11.5703125" customWidth="1"/>
    <col min="39" max="39" width="11.140625" customWidth="1"/>
    <col min="40" max="40" width="8.140625" customWidth="1"/>
  </cols>
  <sheetData>
    <row r="1" spans="1:40" ht="62.25" customHeight="1">
      <c r="A1" s="191"/>
      <c r="B1" s="191"/>
      <c r="C1" s="465" t="s">
        <v>241</v>
      </c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 t="s">
        <v>251</v>
      </c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</row>
    <row r="2" spans="1:40" ht="17.25" customHeight="1">
      <c r="A2" s="488" t="s">
        <v>0</v>
      </c>
      <c r="B2" s="488" t="s">
        <v>1</v>
      </c>
      <c r="C2" s="481" t="s">
        <v>2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3"/>
      <c r="U2" s="472" t="s">
        <v>3</v>
      </c>
      <c r="V2" s="473"/>
      <c r="W2" s="473"/>
      <c r="X2" s="473"/>
      <c r="Y2" s="473"/>
      <c r="Z2" s="474"/>
      <c r="AA2" s="454" t="s">
        <v>57</v>
      </c>
      <c r="AB2" s="454"/>
      <c r="AC2" s="454"/>
      <c r="AD2" s="454"/>
      <c r="AE2" s="454"/>
      <c r="AF2" s="454"/>
      <c r="AG2" s="433" t="s">
        <v>4</v>
      </c>
      <c r="AH2" s="433"/>
      <c r="AI2" s="433"/>
      <c r="AJ2" s="475"/>
      <c r="AK2" s="478"/>
      <c r="AL2" s="466" t="s">
        <v>212</v>
      </c>
      <c r="AM2" s="466" t="s">
        <v>213</v>
      </c>
      <c r="AN2" s="466" t="s">
        <v>206</v>
      </c>
    </row>
    <row r="3" spans="1:40" ht="17.25" customHeight="1">
      <c r="A3" s="488"/>
      <c r="B3" s="488"/>
      <c r="C3" s="472" t="s">
        <v>180</v>
      </c>
      <c r="D3" s="473"/>
      <c r="E3" s="473"/>
      <c r="F3" s="487" t="s">
        <v>176</v>
      </c>
      <c r="G3" s="487"/>
      <c r="H3" s="487"/>
      <c r="I3" s="487"/>
      <c r="J3" s="487"/>
      <c r="K3" s="487"/>
      <c r="L3" s="487"/>
      <c r="M3" s="487"/>
      <c r="N3" s="487"/>
      <c r="O3" s="454" t="s">
        <v>56</v>
      </c>
      <c r="P3" s="454"/>
      <c r="Q3" s="454"/>
      <c r="R3" s="463" t="s">
        <v>252</v>
      </c>
      <c r="S3" s="463"/>
      <c r="T3" s="464"/>
      <c r="U3" s="433" t="s">
        <v>181</v>
      </c>
      <c r="V3" s="433"/>
      <c r="W3" s="433"/>
      <c r="X3" s="433" t="s">
        <v>182</v>
      </c>
      <c r="Y3" s="433"/>
      <c r="Z3" s="433"/>
      <c r="AA3" s="435" t="s">
        <v>179</v>
      </c>
      <c r="AB3" s="436"/>
      <c r="AC3" s="437"/>
      <c r="AD3" s="441" t="s">
        <v>178</v>
      </c>
      <c r="AE3" s="441"/>
      <c r="AF3" s="441"/>
      <c r="AG3" s="433"/>
      <c r="AH3" s="433"/>
      <c r="AI3" s="433"/>
      <c r="AJ3" s="475"/>
      <c r="AK3" s="478"/>
      <c r="AL3" s="467"/>
      <c r="AM3" s="467"/>
      <c r="AN3" s="467"/>
    </row>
    <row r="4" spans="1:40" ht="42" customHeight="1">
      <c r="A4" s="489"/>
      <c r="B4" s="489"/>
      <c r="C4" s="476"/>
      <c r="D4" s="477"/>
      <c r="E4" s="477"/>
      <c r="F4" s="484" t="s">
        <v>174</v>
      </c>
      <c r="G4" s="485"/>
      <c r="H4" s="486"/>
      <c r="I4" s="484" t="s">
        <v>175</v>
      </c>
      <c r="J4" s="485"/>
      <c r="K4" s="486"/>
      <c r="L4" s="484" t="s">
        <v>177</v>
      </c>
      <c r="M4" s="485"/>
      <c r="N4" s="485"/>
      <c r="O4" s="454"/>
      <c r="P4" s="454"/>
      <c r="Q4" s="454"/>
      <c r="R4" s="439"/>
      <c r="S4" s="439"/>
      <c r="T4" s="440"/>
      <c r="U4" s="433"/>
      <c r="V4" s="433"/>
      <c r="W4" s="433"/>
      <c r="X4" s="433"/>
      <c r="Y4" s="433"/>
      <c r="Z4" s="433"/>
      <c r="AA4" s="438"/>
      <c r="AB4" s="439"/>
      <c r="AC4" s="440"/>
      <c r="AD4" s="433"/>
      <c r="AE4" s="433"/>
      <c r="AF4" s="433"/>
      <c r="AG4" s="455"/>
      <c r="AH4" s="455"/>
      <c r="AI4" s="455"/>
      <c r="AJ4" s="479"/>
      <c r="AK4" s="480"/>
      <c r="AL4" s="467"/>
      <c r="AM4" s="467"/>
      <c r="AN4" s="467"/>
    </row>
    <row r="5" spans="1:40" ht="12.75" customHeight="1">
      <c r="A5" s="489"/>
      <c r="B5" s="489"/>
      <c r="C5" s="475" t="s">
        <v>5</v>
      </c>
      <c r="D5" s="475" t="s">
        <v>6</v>
      </c>
      <c r="E5" s="434" t="s">
        <v>44</v>
      </c>
      <c r="F5" s="475" t="s">
        <v>5</v>
      </c>
      <c r="G5" s="475" t="s">
        <v>6</v>
      </c>
      <c r="H5" s="434" t="s">
        <v>44</v>
      </c>
      <c r="I5" s="475" t="s">
        <v>5</v>
      </c>
      <c r="J5" s="475" t="s">
        <v>6</v>
      </c>
      <c r="K5" s="434" t="s">
        <v>44</v>
      </c>
      <c r="L5" s="475" t="s">
        <v>5</v>
      </c>
      <c r="M5" s="475" t="s">
        <v>6</v>
      </c>
      <c r="N5" s="434" t="s">
        <v>44</v>
      </c>
      <c r="O5" s="475" t="s">
        <v>5</v>
      </c>
      <c r="P5" s="475" t="s">
        <v>6</v>
      </c>
      <c r="Q5" s="434" t="s">
        <v>44</v>
      </c>
      <c r="R5" s="475" t="s">
        <v>5</v>
      </c>
      <c r="S5" s="475" t="s">
        <v>6</v>
      </c>
      <c r="T5" s="434" t="s">
        <v>44</v>
      </c>
      <c r="U5" s="475" t="s">
        <v>5</v>
      </c>
      <c r="V5" s="475" t="s">
        <v>6</v>
      </c>
      <c r="W5" s="434" t="s">
        <v>44</v>
      </c>
      <c r="X5" s="475" t="s">
        <v>5</v>
      </c>
      <c r="Y5" s="475" t="s">
        <v>6</v>
      </c>
      <c r="Z5" s="434" t="s">
        <v>44</v>
      </c>
      <c r="AA5" s="469" t="s">
        <v>5</v>
      </c>
      <c r="AB5" s="469" t="s">
        <v>6</v>
      </c>
      <c r="AC5" s="434" t="s">
        <v>44</v>
      </c>
      <c r="AD5" s="469" t="s">
        <v>5</v>
      </c>
      <c r="AE5" s="469" t="s">
        <v>6</v>
      </c>
      <c r="AF5" s="434" t="s">
        <v>44</v>
      </c>
      <c r="AG5" s="469" t="s">
        <v>5</v>
      </c>
      <c r="AH5" s="469" t="s">
        <v>6</v>
      </c>
      <c r="AI5" s="475" t="s">
        <v>58</v>
      </c>
      <c r="AJ5" s="470"/>
      <c r="AK5" s="471"/>
      <c r="AL5" s="467"/>
      <c r="AM5" s="467"/>
      <c r="AN5" s="467"/>
    </row>
    <row r="6" spans="1:40">
      <c r="A6" s="489"/>
      <c r="B6" s="489"/>
      <c r="C6" s="475"/>
      <c r="D6" s="475"/>
      <c r="E6" s="434"/>
      <c r="F6" s="475"/>
      <c r="G6" s="475"/>
      <c r="H6" s="434"/>
      <c r="I6" s="475"/>
      <c r="J6" s="475"/>
      <c r="K6" s="434"/>
      <c r="L6" s="475"/>
      <c r="M6" s="475"/>
      <c r="N6" s="434"/>
      <c r="O6" s="475"/>
      <c r="P6" s="475"/>
      <c r="Q6" s="434"/>
      <c r="R6" s="475"/>
      <c r="S6" s="475"/>
      <c r="T6" s="434"/>
      <c r="U6" s="475"/>
      <c r="V6" s="475"/>
      <c r="W6" s="434"/>
      <c r="X6" s="475"/>
      <c r="Y6" s="475"/>
      <c r="Z6" s="434"/>
      <c r="AA6" s="469"/>
      <c r="AB6" s="469"/>
      <c r="AC6" s="434"/>
      <c r="AD6" s="469"/>
      <c r="AE6" s="469"/>
      <c r="AF6" s="434"/>
      <c r="AG6" s="469"/>
      <c r="AH6" s="469"/>
      <c r="AI6" s="475"/>
      <c r="AJ6" s="470"/>
      <c r="AK6" s="471"/>
      <c r="AL6" s="467"/>
      <c r="AM6" s="467"/>
      <c r="AN6" s="467"/>
    </row>
    <row r="7" spans="1:40" ht="9.75" customHeight="1">
      <c r="A7" s="489"/>
      <c r="B7" s="489"/>
      <c r="C7" s="475"/>
      <c r="D7" s="475"/>
      <c r="E7" s="434"/>
      <c r="F7" s="475"/>
      <c r="G7" s="475"/>
      <c r="H7" s="434"/>
      <c r="I7" s="475"/>
      <c r="J7" s="475"/>
      <c r="K7" s="434"/>
      <c r="L7" s="475"/>
      <c r="M7" s="475"/>
      <c r="N7" s="434"/>
      <c r="O7" s="475"/>
      <c r="P7" s="475"/>
      <c r="Q7" s="434"/>
      <c r="R7" s="475"/>
      <c r="S7" s="475"/>
      <c r="T7" s="434"/>
      <c r="U7" s="475"/>
      <c r="V7" s="475"/>
      <c r="W7" s="434"/>
      <c r="X7" s="475"/>
      <c r="Y7" s="475"/>
      <c r="Z7" s="434"/>
      <c r="AA7" s="469"/>
      <c r="AB7" s="469"/>
      <c r="AC7" s="434"/>
      <c r="AD7" s="469"/>
      <c r="AE7" s="469"/>
      <c r="AF7" s="434"/>
      <c r="AG7" s="469"/>
      <c r="AH7" s="469"/>
      <c r="AI7" s="475"/>
      <c r="AJ7" s="470"/>
      <c r="AK7" s="471"/>
      <c r="AL7" s="468"/>
      <c r="AM7" s="468"/>
      <c r="AN7" s="468"/>
    </row>
    <row r="8" spans="1:40" ht="17.25" customHeight="1">
      <c r="A8" s="11">
        <v>1</v>
      </c>
      <c r="B8" s="18" t="s">
        <v>8</v>
      </c>
      <c r="C8" s="113">
        <v>198754</v>
      </c>
      <c r="D8" s="113">
        <v>167881</v>
      </c>
      <c r="E8" s="114">
        <f>D8/C8*100</f>
        <v>84.46672771365607</v>
      </c>
      <c r="F8" s="129">
        <v>51042</v>
      </c>
      <c r="G8" s="129">
        <v>24762</v>
      </c>
      <c r="H8" s="114">
        <f>G8*100/F8</f>
        <v>48.512989302927004</v>
      </c>
      <c r="I8" s="129"/>
      <c r="J8" s="114"/>
      <c r="K8" s="114"/>
      <c r="L8" s="129">
        <v>147712</v>
      </c>
      <c r="M8" s="136">
        <v>143119</v>
      </c>
      <c r="N8" s="83">
        <f>M8*100/L8</f>
        <v>96.890570840554588</v>
      </c>
      <c r="O8" s="244">
        <v>165175</v>
      </c>
      <c r="P8" s="244">
        <v>136015</v>
      </c>
      <c r="Q8" s="83">
        <f>P8*100/O8</f>
        <v>82.345996670198275</v>
      </c>
      <c r="R8" s="244">
        <v>41638</v>
      </c>
      <c r="S8" s="244">
        <v>24766</v>
      </c>
      <c r="T8" s="83">
        <f>S8*100/R8</f>
        <v>59.479321773380086</v>
      </c>
      <c r="U8" s="244">
        <v>13468</v>
      </c>
      <c r="V8" s="244">
        <v>12349</v>
      </c>
      <c r="W8" s="83">
        <f t="shared" ref="W8:W42" si="0">V8*100/U8</f>
        <v>91.691416691416691</v>
      </c>
      <c r="X8" s="136">
        <v>114498</v>
      </c>
      <c r="Y8" s="136">
        <v>104225</v>
      </c>
      <c r="Z8" s="83">
        <f>Y8*100/X8</f>
        <v>91.027790878443298</v>
      </c>
      <c r="AA8" s="245">
        <v>3452</v>
      </c>
      <c r="AB8" s="245">
        <v>3084</v>
      </c>
      <c r="AC8" s="83">
        <f>AB8*100/AA8</f>
        <v>89.339513325608337</v>
      </c>
      <c r="AD8" s="136">
        <v>41726</v>
      </c>
      <c r="AE8" s="136">
        <v>31764</v>
      </c>
      <c r="AF8" s="83">
        <f>AE8*100/AD8</f>
        <v>76.125197718448931</v>
      </c>
      <c r="AG8" s="246">
        <v>27144</v>
      </c>
      <c r="AH8" s="246">
        <v>21377</v>
      </c>
      <c r="AI8" s="247">
        <f>AH8*100/AG8</f>
        <v>78.754052460949012</v>
      </c>
      <c r="AJ8" s="248"/>
      <c r="AK8" s="249"/>
      <c r="AL8" s="250">
        <v>526860.07999999996</v>
      </c>
      <c r="AM8" s="250">
        <v>480771.61</v>
      </c>
      <c r="AN8" s="51">
        <f>AM8*100/AL8</f>
        <v>91.252237216378219</v>
      </c>
    </row>
    <row r="9" spans="1:40" ht="17.25" customHeight="1">
      <c r="A9" s="3">
        <v>2</v>
      </c>
      <c r="B9" s="4" t="s">
        <v>9</v>
      </c>
      <c r="C9" s="115">
        <v>1003121</v>
      </c>
      <c r="D9" s="115">
        <v>942014</v>
      </c>
      <c r="E9" s="114">
        <f>D9/C9*100</f>
        <v>93.908312157755645</v>
      </c>
      <c r="F9" s="115">
        <v>370255</v>
      </c>
      <c r="G9" s="115">
        <v>325276</v>
      </c>
      <c r="H9" s="114">
        <f>G9*100/F9</f>
        <v>87.851885862446153</v>
      </c>
      <c r="I9" s="115">
        <v>6470</v>
      </c>
      <c r="J9" s="115">
        <v>6220</v>
      </c>
      <c r="K9" s="116">
        <f>J9*100/I9</f>
        <v>96.136012364760433</v>
      </c>
      <c r="L9" s="115">
        <v>626396</v>
      </c>
      <c r="M9" s="115">
        <v>610518</v>
      </c>
      <c r="N9" s="83">
        <f>M9*100/L9</f>
        <v>97.465181769998537</v>
      </c>
      <c r="O9" s="115">
        <v>909030</v>
      </c>
      <c r="P9" s="115">
        <v>856533</v>
      </c>
      <c r="Q9" s="83">
        <f>P9*100/O9</f>
        <v>94.224943071185763</v>
      </c>
      <c r="R9" s="115">
        <v>195289</v>
      </c>
      <c r="S9" s="115">
        <v>184483</v>
      </c>
      <c r="T9" s="83">
        <f>S9*100/R9</f>
        <v>94.466662228799365</v>
      </c>
      <c r="U9" s="115">
        <v>42739</v>
      </c>
      <c r="V9" s="115">
        <v>42508</v>
      </c>
      <c r="W9" s="83">
        <f t="shared" si="0"/>
        <v>99.459510049369428</v>
      </c>
      <c r="X9" s="115">
        <v>408715</v>
      </c>
      <c r="Y9" s="115">
        <v>370762</v>
      </c>
      <c r="Z9" s="83">
        <f>Y9*100/X9</f>
        <v>90.714067259581867</v>
      </c>
      <c r="AA9" s="115">
        <v>16725</v>
      </c>
      <c r="AB9" s="115">
        <v>16526</v>
      </c>
      <c r="AC9" s="83">
        <f>AB9*100/AA9</f>
        <v>98.810164424514198</v>
      </c>
      <c r="AD9" s="115">
        <v>186626</v>
      </c>
      <c r="AE9" s="115">
        <v>180069</v>
      </c>
      <c r="AF9" s="83">
        <f>AE9*100/AD9</f>
        <v>96.486555999699931</v>
      </c>
      <c r="AG9" s="115">
        <v>132944</v>
      </c>
      <c r="AH9" s="115">
        <v>114806</v>
      </c>
      <c r="AI9" s="247">
        <f>AH9*100/AG9</f>
        <v>86.3566614514382</v>
      </c>
      <c r="AJ9" s="115">
        <f>'1-8 2015 обл. ЛПУ+ УльяновскОМС'!AP35</f>
        <v>0</v>
      </c>
      <c r="AK9" s="115">
        <f>'1-8 2015 обл. ЛПУ+ УльяновскОМС'!AQ35</f>
        <v>0</v>
      </c>
      <c r="AL9" s="410">
        <v>2462834.94</v>
      </c>
      <c r="AM9" s="410">
        <v>2497405.7200000002</v>
      </c>
      <c r="AN9" s="51">
        <f>AM9*100/AL9</f>
        <v>101.40369861733407</v>
      </c>
    </row>
    <row r="10" spans="1:40" ht="17.25" customHeight="1">
      <c r="A10" s="3">
        <v>3</v>
      </c>
      <c r="B10" s="4" t="s">
        <v>10</v>
      </c>
      <c r="C10" s="115">
        <v>26034</v>
      </c>
      <c r="D10" s="115">
        <v>21943</v>
      </c>
      <c r="E10" s="116">
        <f t="shared" ref="E10:E42" si="1">D10*100/C10</f>
        <v>84.285933778904507</v>
      </c>
      <c r="F10" s="130">
        <v>8738</v>
      </c>
      <c r="G10" s="130">
        <v>5201</v>
      </c>
      <c r="H10" s="114">
        <f t="shared" ref="H10:H42" si="2">G10*100/F10</f>
        <v>59.521629663538569</v>
      </c>
      <c r="I10" s="129"/>
      <c r="J10" s="114"/>
      <c r="K10" s="114"/>
      <c r="L10" s="129">
        <v>17296</v>
      </c>
      <c r="M10" s="136">
        <v>16742</v>
      </c>
      <c r="N10" s="83">
        <f t="shared" ref="N10:N42" si="3">M10*100/L10</f>
        <v>96.796947271045326</v>
      </c>
      <c r="O10" s="17">
        <v>16694</v>
      </c>
      <c r="P10" s="17">
        <v>10475</v>
      </c>
      <c r="Q10" s="75">
        <f t="shared" ref="Q10:Q42" si="4">P10*100/O10</f>
        <v>62.74709476458608</v>
      </c>
      <c r="R10" s="17">
        <v>6531</v>
      </c>
      <c r="S10" s="17">
        <v>5416</v>
      </c>
      <c r="T10" s="75">
        <f t="shared" ref="T10:T42" si="5">S10*100/R10</f>
        <v>82.927576175164603</v>
      </c>
      <c r="U10" s="17">
        <v>1858</v>
      </c>
      <c r="V10" s="17">
        <v>1831</v>
      </c>
      <c r="W10" s="75">
        <f t="shared" si="0"/>
        <v>98.546824542518834</v>
      </c>
      <c r="X10" s="134">
        <v>21555</v>
      </c>
      <c r="Y10" s="134">
        <v>18924</v>
      </c>
      <c r="Z10" s="83">
        <f t="shared" ref="Z10:Z42" si="6">Y10*100/X10</f>
        <v>87.794015309672929</v>
      </c>
      <c r="AA10" s="76">
        <v>609</v>
      </c>
      <c r="AB10" s="76">
        <v>546</v>
      </c>
      <c r="AC10" s="75">
        <f t="shared" ref="AC10:AC42" si="7">AB10*100/AA10</f>
        <v>89.65517241379311</v>
      </c>
      <c r="AD10" s="134">
        <v>6063</v>
      </c>
      <c r="AE10" s="134">
        <v>6324</v>
      </c>
      <c r="AF10" s="83">
        <f t="shared" ref="AF10:AF42" si="8">AE10*100/AD10</f>
        <v>104.30479960415636</v>
      </c>
      <c r="AG10" s="76">
        <v>4118</v>
      </c>
      <c r="AH10" s="76">
        <v>4114</v>
      </c>
      <c r="AI10" s="16">
        <f t="shared" ref="AI10:AI42" si="9">AH10*100/AG10</f>
        <v>99.902865468674108</v>
      </c>
      <c r="AJ10" s="252"/>
      <c r="AK10" s="253"/>
      <c r="AL10" s="250">
        <v>60749.94</v>
      </c>
      <c r="AM10" s="250">
        <v>53316.3</v>
      </c>
      <c r="AN10" s="51">
        <f t="shared" ref="AN10:AN41" si="10">AM10*100/AL10</f>
        <v>87.763543470166383</v>
      </c>
    </row>
    <row r="11" spans="1:40" ht="17.25" customHeight="1">
      <c r="A11" s="3">
        <v>4</v>
      </c>
      <c r="B11" s="4" t="s">
        <v>185</v>
      </c>
      <c r="C11" s="115">
        <v>11367</v>
      </c>
      <c r="D11" s="115">
        <v>8769</v>
      </c>
      <c r="E11" s="116">
        <f t="shared" si="1"/>
        <v>77.144365267880701</v>
      </c>
      <c r="F11" s="130">
        <v>4215</v>
      </c>
      <c r="G11" s="130">
        <v>1961</v>
      </c>
      <c r="H11" s="114">
        <f t="shared" si="2"/>
        <v>46.524317912218265</v>
      </c>
      <c r="I11" s="129"/>
      <c r="J11" s="114"/>
      <c r="K11" s="114"/>
      <c r="L11" s="129">
        <v>7152</v>
      </c>
      <c r="M11" s="136">
        <v>6808</v>
      </c>
      <c r="N11" s="83">
        <f t="shared" si="3"/>
        <v>95.190156599552566</v>
      </c>
      <c r="O11" s="17">
        <v>8104</v>
      </c>
      <c r="P11" s="17">
        <v>7358</v>
      </c>
      <c r="Q11" s="75">
        <f t="shared" si="4"/>
        <v>90.794669299111547</v>
      </c>
      <c r="R11" s="17">
        <v>3136</v>
      </c>
      <c r="S11" s="17">
        <v>2433</v>
      </c>
      <c r="T11" s="75">
        <f t="shared" si="5"/>
        <v>77.582908163265301</v>
      </c>
      <c r="U11" s="17">
        <v>816</v>
      </c>
      <c r="V11" s="17">
        <v>767</v>
      </c>
      <c r="W11" s="75">
        <f t="shared" si="0"/>
        <v>93.995098039215691</v>
      </c>
      <c r="X11" s="134">
        <v>8344</v>
      </c>
      <c r="Y11" s="134">
        <v>8039</v>
      </c>
      <c r="Z11" s="83">
        <f t="shared" si="6"/>
        <v>96.344678811121767</v>
      </c>
      <c r="AA11" s="76">
        <v>250</v>
      </c>
      <c r="AB11" s="76">
        <v>225</v>
      </c>
      <c r="AC11" s="75">
        <f t="shared" si="7"/>
        <v>90</v>
      </c>
      <c r="AD11" s="134">
        <v>2924</v>
      </c>
      <c r="AE11" s="134">
        <v>2425</v>
      </c>
      <c r="AF11" s="83">
        <f t="shared" si="8"/>
        <v>82.934336525307799</v>
      </c>
      <c r="AG11" s="76">
        <v>2024</v>
      </c>
      <c r="AH11" s="76">
        <v>2013</v>
      </c>
      <c r="AI11" s="16">
        <f t="shared" si="9"/>
        <v>99.456521739130437</v>
      </c>
      <c r="AJ11" s="252"/>
      <c r="AK11" s="253"/>
      <c r="AL11" s="250">
        <v>27813.11</v>
      </c>
      <c r="AM11" s="250">
        <v>24815.43</v>
      </c>
      <c r="AN11" s="51">
        <f t="shared" si="10"/>
        <v>89.222061107154147</v>
      </c>
    </row>
    <row r="12" spans="1:40" ht="16.5" customHeight="1">
      <c r="A12" s="3">
        <v>5</v>
      </c>
      <c r="B12" s="4" t="s">
        <v>12</v>
      </c>
      <c r="C12" s="115">
        <v>55790</v>
      </c>
      <c r="D12" s="115">
        <v>48571</v>
      </c>
      <c r="E12" s="116">
        <f t="shared" si="1"/>
        <v>87.060405090518017</v>
      </c>
      <c r="F12" s="414">
        <v>30072</v>
      </c>
      <c r="G12" s="130">
        <v>22861</v>
      </c>
      <c r="H12" s="114">
        <f t="shared" si="2"/>
        <v>76.02088321362065</v>
      </c>
      <c r="I12" s="129"/>
      <c r="J12" s="114"/>
      <c r="K12" s="114"/>
      <c r="L12" s="129">
        <v>25718</v>
      </c>
      <c r="M12" s="136">
        <v>25710</v>
      </c>
      <c r="N12" s="83">
        <f t="shared" si="3"/>
        <v>99.968893382067037</v>
      </c>
      <c r="O12" s="17">
        <v>39079</v>
      </c>
      <c r="P12" s="17">
        <v>38669</v>
      </c>
      <c r="Q12" s="75">
        <f t="shared" si="4"/>
        <v>98.950843163847594</v>
      </c>
      <c r="R12" s="17">
        <v>14748</v>
      </c>
      <c r="S12" s="17">
        <v>14688</v>
      </c>
      <c r="T12" s="75">
        <f t="shared" si="5"/>
        <v>99.593165174938974</v>
      </c>
      <c r="U12" s="17">
        <v>4703</v>
      </c>
      <c r="V12" s="17">
        <v>4703</v>
      </c>
      <c r="W12" s="75">
        <f t="shared" si="0"/>
        <v>100</v>
      </c>
      <c r="X12" s="134">
        <v>47692</v>
      </c>
      <c r="Y12" s="134">
        <v>50524</v>
      </c>
      <c r="Z12" s="83">
        <f t="shared" si="6"/>
        <v>105.93810282646984</v>
      </c>
      <c r="AA12" s="76">
        <v>1287</v>
      </c>
      <c r="AB12" s="76">
        <v>1287</v>
      </c>
      <c r="AC12" s="75">
        <f t="shared" si="7"/>
        <v>100</v>
      </c>
      <c r="AD12" s="134">
        <v>13200</v>
      </c>
      <c r="AE12" s="134">
        <v>12714</v>
      </c>
      <c r="AF12" s="83">
        <f t="shared" si="8"/>
        <v>96.318181818181813</v>
      </c>
      <c r="AG12" s="76">
        <v>9208</v>
      </c>
      <c r="AH12" s="76">
        <v>6507</v>
      </c>
      <c r="AI12" s="16">
        <f t="shared" si="9"/>
        <v>70.666811468288444</v>
      </c>
      <c r="AJ12" s="252"/>
      <c r="AK12" s="253"/>
      <c r="AL12" s="250">
        <v>181444.72</v>
      </c>
      <c r="AM12" s="250">
        <v>185907.87</v>
      </c>
      <c r="AN12" s="51">
        <f t="shared" si="10"/>
        <v>102.45978499677477</v>
      </c>
    </row>
    <row r="13" spans="1:40" ht="16.5" customHeight="1">
      <c r="A13" s="3">
        <v>6</v>
      </c>
      <c r="B13" s="4" t="s">
        <v>13</v>
      </c>
      <c r="C13" s="115">
        <v>22950</v>
      </c>
      <c r="D13" s="115">
        <v>12549</v>
      </c>
      <c r="E13" s="116">
        <f t="shared" si="1"/>
        <v>54.679738562091501</v>
      </c>
      <c r="F13" s="130">
        <v>12710</v>
      </c>
      <c r="G13" s="130">
        <v>3646</v>
      </c>
      <c r="H13" s="114">
        <f t="shared" si="2"/>
        <v>28.68607395751377</v>
      </c>
      <c r="I13" s="129"/>
      <c r="J13" s="114"/>
      <c r="K13" s="114"/>
      <c r="L13" s="129">
        <v>10240</v>
      </c>
      <c r="M13" s="136">
        <v>8903</v>
      </c>
      <c r="N13" s="83">
        <f t="shared" si="3"/>
        <v>86.943359375</v>
      </c>
      <c r="O13" s="17">
        <v>17091</v>
      </c>
      <c r="P13" s="17">
        <v>15400</v>
      </c>
      <c r="Q13" s="75">
        <f t="shared" si="4"/>
        <v>90.105903692001633</v>
      </c>
      <c r="R13" s="17">
        <v>6624</v>
      </c>
      <c r="S13" s="17">
        <v>6540</v>
      </c>
      <c r="T13" s="75">
        <f t="shared" si="5"/>
        <v>98.731884057971016</v>
      </c>
      <c r="U13" s="17">
        <v>1827</v>
      </c>
      <c r="V13" s="17">
        <v>1716</v>
      </c>
      <c r="W13" s="75">
        <f t="shared" si="0"/>
        <v>93.924466338259435</v>
      </c>
      <c r="X13" s="134">
        <v>18246</v>
      </c>
      <c r="Y13" s="134">
        <v>19622</v>
      </c>
      <c r="Z13" s="83">
        <f t="shared" si="6"/>
        <v>107.54137893236874</v>
      </c>
      <c r="AA13" s="76">
        <v>485</v>
      </c>
      <c r="AB13" s="76">
        <v>482</v>
      </c>
      <c r="AC13" s="75">
        <f t="shared" si="7"/>
        <v>99.381443298969074</v>
      </c>
      <c r="AD13" s="134">
        <v>5668</v>
      </c>
      <c r="AE13" s="134">
        <v>5377</v>
      </c>
      <c r="AF13" s="83">
        <f t="shared" si="8"/>
        <v>94.865913902611155</v>
      </c>
      <c r="AG13" s="76">
        <v>4256</v>
      </c>
      <c r="AH13" s="76">
        <v>4224</v>
      </c>
      <c r="AI13" s="16">
        <f t="shared" si="9"/>
        <v>99.248120300751879</v>
      </c>
      <c r="AJ13" s="252"/>
      <c r="AK13" s="253"/>
      <c r="AL13" s="250">
        <v>57717.74</v>
      </c>
      <c r="AM13" s="250">
        <v>51728.94</v>
      </c>
      <c r="AN13" s="51">
        <f t="shared" si="10"/>
        <v>89.623987356400306</v>
      </c>
    </row>
    <row r="14" spans="1:40" ht="17.25" customHeight="1">
      <c r="A14" s="3">
        <v>7</v>
      </c>
      <c r="B14" s="4" t="s">
        <v>14</v>
      </c>
      <c r="C14" s="115">
        <v>48452</v>
      </c>
      <c r="D14" s="115">
        <v>23695</v>
      </c>
      <c r="E14" s="116">
        <f t="shared" si="1"/>
        <v>48.904070007430036</v>
      </c>
      <c r="F14" s="130">
        <v>19876</v>
      </c>
      <c r="G14" s="130">
        <v>6825</v>
      </c>
      <c r="H14" s="114">
        <f t="shared" si="2"/>
        <v>34.337894948681829</v>
      </c>
      <c r="I14" s="129">
        <v>0</v>
      </c>
      <c r="J14" s="129">
        <v>1</v>
      </c>
      <c r="K14" s="114"/>
      <c r="L14" s="129">
        <v>28576</v>
      </c>
      <c r="M14" s="136">
        <v>16869</v>
      </c>
      <c r="N14" s="83">
        <f t="shared" si="3"/>
        <v>59.032054871220602</v>
      </c>
      <c r="O14" s="17">
        <v>33900</v>
      </c>
      <c r="P14" s="17">
        <v>29600</v>
      </c>
      <c r="Q14" s="75">
        <f t="shared" si="4"/>
        <v>87.315634218289091</v>
      </c>
      <c r="R14" s="17">
        <v>11208</v>
      </c>
      <c r="S14" s="17">
        <v>10030</v>
      </c>
      <c r="T14" s="75">
        <f t="shared" si="5"/>
        <v>89.489650249821551</v>
      </c>
      <c r="U14" s="17">
        <v>3224</v>
      </c>
      <c r="V14" s="17">
        <v>3099</v>
      </c>
      <c r="W14" s="75">
        <v>96.8</v>
      </c>
      <c r="X14" s="134">
        <v>32032</v>
      </c>
      <c r="Y14" s="134">
        <v>28527</v>
      </c>
      <c r="Z14" s="83">
        <f t="shared" si="6"/>
        <v>89.057817182817189</v>
      </c>
      <c r="AA14" s="76">
        <v>958</v>
      </c>
      <c r="AB14" s="76">
        <v>941</v>
      </c>
      <c r="AC14" s="75">
        <f t="shared" si="7"/>
        <v>98.225469728601254</v>
      </c>
      <c r="AD14" s="134">
        <v>9848</v>
      </c>
      <c r="AE14" s="134">
        <v>9288</v>
      </c>
      <c r="AF14" s="83">
        <f t="shared" si="8"/>
        <v>94.313566206336318</v>
      </c>
      <c r="AG14" s="76">
        <v>7184</v>
      </c>
      <c r="AH14" s="76">
        <v>7184</v>
      </c>
      <c r="AI14" s="16">
        <f t="shared" si="9"/>
        <v>100</v>
      </c>
      <c r="AJ14" s="252"/>
      <c r="AK14" s="253"/>
      <c r="AL14" s="250">
        <v>114591.88</v>
      </c>
      <c r="AM14" s="250">
        <v>100587.11</v>
      </c>
      <c r="AN14" s="51">
        <f t="shared" si="10"/>
        <v>87.778566858314917</v>
      </c>
    </row>
    <row r="15" spans="1:40" ht="17.25" customHeight="1">
      <c r="A15" s="3">
        <v>8</v>
      </c>
      <c r="B15" s="4" t="s">
        <v>15</v>
      </c>
      <c r="C15" s="115">
        <v>26971</v>
      </c>
      <c r="D15" s="115">
        <v>24991</v>
      </c>
      <c r="E15" s="116">
        <f t="shared" si="1"/>
        <v>92.658781654369506</v>
      </c>
      <c r="F15" s="130">
        <v>11817</v>
      </c>
      <c r="G15" s="130">
        <v>10100</v>
      </c>
      <c r="H15" s="114">
        <f t="shared" si="2"/>
        <v>85.470085470085465</v>
      </c>
      <c r="I15" s="129"/>
      <c r="J15" s="114"/>
      <c r="K15" s="114"/>
      <c r="L15" s="129">
        <v>15154</v>
      </c>
      <c r="M15" s="136">
        <v>14891</v>
      </c>
      <c r="N15" s="83">
        <f t="shared" si="3"/>
        <v>98.264484624521572</v>
      </c>
      <c r="O15" s="17">
        <v>18525</v>
      </c>
      <c r="P15" s="17">
        <v>15718</v>
      </c>
      <c r="Q15" s="75">
        <f t="shared" si="4"/>
        <v>84.847503373819166</v>
      </c>
      <c r="R15" s="17">
        <v>8233</v>
      </c>
      <c r="S15" s="17">
        <v>7612</v>
      </c>
      <c r="T15" s="75">
        <f t="shared" si="5"/>
        <v>92.457184501396824</v>
      </c>
      <c r="U15" s="17">
        <v>2323</v>
      </c>
      <c r="V15" s="17">
        <v>2279</v>
      </c>
      <c r="W15" s="75">
        <f t="shared" si="0"/>
        <v>98.105897546276367</v>
      </c>
      <c r="X15" s="134">
        <v>23149</v>
      </c>
      <c r="Y15" s="134">
        <v>23369</v>
      </c>
      <c r="Z15" s="83">
        <f t="shared" si="6"/>
        <v>100.95036502656703</v>
      </c>
      <c r="AA15" s="76">
        <v>721</v>
      </c>
      <c r="AB15" s="76">
        <v>621</v>
      </c>
      <c r="AC15" s="75">
        <f t="shared" si="7"/>
        <v>86.130374479889042</v>
      </c>
      <c r="AD15" s="134">
        <v>7545</v>
      </c>
      <c r="AE15" s="134">
        <v>6878</v>
      </c>
      <c r="AF15" s="83">
        <f t="shared" si="8"/>
        <v>91.15970841616965</v>
      </c>
      <c r="AG15" s="76">
        <v>5285</v>
      </c>
      <c r="AH15" s="76">
        <v>4946</v>
      </c>
      <c r="AI15" s="16">
        <f t="shared" si="9"/>
        <v>93.585619678334908</v>
      </c>
      <c r="AJ15" s="252"/>
      <c r="AK15" s="253"/>
      <c r="AL15" s="250">
        <v>73786.48</v>
      </c>
      <c r="AM15" s="250">
        <v>69870.53</v>
      </c>
      <c r="AN15" s="51">
        <f t="shared" si="10"/>
        <v>94.692862432250465</v>
      </c>
    </row>
    <row r="16" spans="1:40" ht="17.25" customHeight="1">
      <c r="A16" s="3">
        <v>9</v>
      </c>
      <c r="B16" s="4" t="s">
        <v>16</v>
      </c>
      <c r="C16" s="115">
        <v>25793</v>
      </c>
      <c r="D16" s="115">
        <v>21775</v>
      </c>
      <c r="E16" s="116">
        <f t="shared" si="1"/>
        <v>84.422130035280887</v>
      </c>
      <c r="F16" s="130">
        <v>9399</v>
      </c>
      <c r="G16" s="130">
        <v>5357</v>
      </c>
      <c r="H16" s="114">
        <f t="shared" si="2"/>
        <v>56.995425045217573</v>
      </c>
      <c r="I16" s="129"/>
      <c r="J16" s="114"/>
      <c r="K16" s="114"/>
      <c r="L16" s="129">
        <v>16394</v>
      </c>
      <c r="M16" s="136">
        <v>16418</v>
      </c>
      <c r="N16" s="83">
        <f t="shared" si="3"/>
        <v>100.14639502256924</v>
      </c>
      <c r="O16" s="17">
        <v>17658</v>
      </c>
      <c r="P16" s="17">
        <v>17224</v>
      </c>
      <c r="Q16" s="75">
        <f t="shared" si="4"/>
        <v>97.542190508551371</v>
      </c>
      <c r="R16" s="17">
        <v>7608</v>
      </c>
      <c r="S16" s="17">
        <v>7397</v>
      </c>
      <c r="T16" s="75">
        <f t="shared" si="5"/>
        <v>97.226603575184015</v>
      </c>
      <c r="U16" s="17">
        <v>2061</v>
      </c>
      <c r="V16" s="17">
        <v>2061</v>
      </c>
      <c r="W16" s="75">
        <f t="shared" si="0"/>
        <v>100</v>
      </c>
      <c r="X16" s="134">
        <v>20926</v>
      </c>
      <c r="Y16" s="134">
        <v>20252</v>
      </c>
      <c r="Z16" s="83">
        <f t="shared" si="6"/>
        <v>96.7791264455701</v>
      </c>
      <c r="AA16" s="251">
        <v>632</v>
      </c>
      <c r="AB16" s="76">
        <v>567</v>
      </c>
      <c r="AC16" s="75">
        <f t="shared" si="7"/>
        <v>89.715189873417728</v>
      </c>
      <c r="AD16" s="134">
        <v>6496</v>
      </c>
      <c r="AE16" s="134">
        <v>5401</v>
      </c>
      <c r="AF16" s="83">
        <f t="shared" si="8"/>
        <v>83.143472906403943</v>
      </c>
      <c r="AG16" s="76">
        <v>4864</v>
      </c>
      <c r="AH16" s="76">
        <v>3096</v>
      </c>
      <c r="AI16" s="16">
        <f t="shared" si="9"/>
        <v>63.651315789473685</v>
      </c>
      <c r="AJ16" s="252"/>
      <c r="AK16" s="253"/>
      <c r="AL16" s="250">
        <v>67261.52</v>
      </c>
      <c r="AM16" s="250">
        <v>66450.12</v>
      </c>
      <c r="AN16" s="51">
        <f t="shared" si="10"/>
        <v>98.79366389579063</v>
      </c>
    </row>
    <row r="17" spans="1:40" ht="17.25" customHeight="1">
      <c r="A17" s="3">
        <v>10</v>
      </c>
      <c r="B17" s="4" t="s">
        <v>17</v>
      </c>
      <c r="C17" s="115">
        <v>36722</v>
      </c>
      <c r="D17" s="115">
        <v>32157</v>
      </c>
      <c r="E17" s="116">
        <f t="shared" si="1"/>
        <v>87.568759871466696</v>
      </c>
      <c r="F17" s="130">
        <v>11246</v>
      </c>
      <c r="G17" s="130">
        <v>7167</v>
      </c>
      <c r="H17" s="114">
        <f t="shared" si="2"/>
        <v>63.729325982571581</v>
      </c>
      <c r="I17" s="129"/>
      <c r="J17" s="114"/>
      <c r="K17" s="114"/>
      <c r="L17" s="129">
        <v>25476</v>
      </c>
      <c r="M17" s="136">
        <v>24990</v>
      </c>
      <c r="N17" s="83">
        <f t="shared" si="3"/>
        <v>98.09232218558644</v>
      </c>
      <c r="O17" s="17">
        <v>17728</v>
      </c>
      <c r="P17" s="17">
        <v>15210</v>
      </c>
      <c r="Q17" s="75">
        <f t="shared" si="4"/>
        <v>85.796480144404327</v>
      </c>
      <c r="R17" s="17">
        <v>9168</v>
      </c>
      <c r="S17" s="17">
        <v>7714</v>
      </c>
      <c r="T17" s="75">
        <f t="shared" si="5"/>
        <v>84.140488656195458</v>
      </c>
      <c r="U17" s="17">
        <v>2169</v>
      </c>
      <c r="V17" s="17">
        <v>2164</v>
      </c>
      <c r="W17" s="75">
        <f t="shared" si="0"/>
        <v>99.769479022591057</v>
      </c>
      <c r="X17" s="134">
        <v>23030</v>
      </c>
      <c r="Y17" s="134">
        <v>19415</v>
      </c>
      <c r="Z17" s="83">
        <f t="shared" si="6"/>
        <v>84.303082935301774</v>
      </c>
      <c r="AA17" s="76">
        <v>696</v>
      </c>
      <c r="AB17" s="76">
        <v>495</v>
      </c>
      <c r="AC17" s="75">
        <f t="shared" si="7"/>
        <v>71.120689655172413</v>
      </c>
      <c r="AD17" s="134">
        <v>7128</v>
      </c>
      <c r="AE17" s="134">
        <v>4932</v>
      </c>
      <c r="AF17" s="83">
        <f t="shared" si="8"/>
        <v>69.191919191919197</v>
      </c>
      <c r="AG17" s="76">
        <v>5776</v>
      </c>
      <c r="AH17" s="76">
        <v>2168</v>
      </c>
      <c r="AI17" s="16">
        <f t="shared" si="9"/>
        <v>37.534626038781163</v>
      </c>
      <c r="AJ17" s="252"/>
      <c r="AK17" s="253"/>
      <c r="AL17" s="250">
        <v>74951.63</v>
      </c>
      <c r="AM17" s="250">
        <v>69373.850000000006</v>
      </c>
      <c r="AN17" s="51">
        <f t="shared" si="10"/>
        <v>92.558160509651358</v>
      </c>
    </row>
    <row r="18" spans="1:40" ht="17.25" customHeight="1">
      <c r="A18" s="222">
        <v>11</v>
      </c>
      <c r="B18" s="219" t="s">
        <v>214</v>
      </c>
      <c r="C18" s="115">
        <v>6538</v>
      </c>
      <c r="D18" s="115">
        <v>4684</v>
      </c>
      <c r="E18" s="116">
        <f t="shared" si="1"/>
        <v>71.642704190884061</v>
      </c>
      <c r="F18" s="130">
        <v>3696</v>
      </c>
      <c r="G18" s="130">
        <v>1841</v>
      </c>
      <c r="H18" s="114">
        <f t="shared" si="2"/>
        <v>49.810606060606062</v>
      </c>
      <c r="I18" s="129"/>
      <c r="J18" s="114"/>
      <c r="K18" s="114"/>
      <c r="L18" s="129">
        <v>2842</v>
      </c>
      <c r="M18" s="136">
        <v>2843</v>
      </c>
      <c r="N18" s="83">
        <f t="shared" si="3"/>
        <v>100.03518648838846</v>
      </c>
      <c r="O18" s="17">
        <v>4872</v>
      </c>
      <c r="P18" s="17">
        <v>4845</v>
      </c>
      <c r="Q18" s="75">
        <f t="shared" si="4"/>
        <v>99.445812807881779</v>
      </c>
      <c r="R18" s="17">
        <v>2424</v>
      </c>
      <c r="S18" s="17">
        <v>2419</v>
      </c>
      <c r="T18" s="75">
        <f t="shared" si="5"/>
        <v>99.793729372937293</v>
      </c>
      <c r="U18" s="17">
        <v>368</v>
      </c>
      <c r="V18" s="17">
        <v>368</v>
      </c>
      <c r="W18" s="75">
        <f t="shared" si="0"/>
        <v>100</v>
      </c>
      <c r="X18" s="134">
        <v>4600</v>
      </c>
      <c r="Y18" s="134">
        <v>4348</v>
      </c>
      <c r="Z18" s="83">
        <f t="shared" si="6"/>
        <v>94.521739130434781</v>
      </c>
      <c r="AA18" s="76">
        <v>152</v>
      </c>
      <c r="AB18" s="76">
        <v>149</v>
      </c>
      <c r="AC18" s="75">
        <f t="shared" si="7"/>
        <v>98.026315789473685</v>
      </c>
      <c r="AD18" s="134">
        <v>1672</v>
      </c>
      <c r="AE18" s="134">
        <v>1633</v>
      </c>
      <c r="AF18" s="83">
        <f t="shared" si="8"/>
        <v>97.667464114832541</v>
      </c>
      <c r="AG18" s="76">
        <v>1304</v>
      </c>
      <c r="AH18" s="76">
        <v>1296</v>
      </c>
      <c r="AI18" s="16">
        <f t="shared" si="9"/>
        <v>99.386503067484668</v>
      </c>
      <c r="AJ18" s="252"/>
      <c r="AK18" s="253"/>
      <c r="AL18" s="250">
        <v>16003.59</v>
      </c>
      <c r="AM18" s="250">
        <v>15452.99</v>
      </c>
      <c r="AN18" s="51">
        <f t="shared" si="10"/>
        <v>96.559521957260841</v>
      </c>
    </row>
    <row r="19" spans="1:40" ht="17.25" customHeight="1">
      <c r="A19" s="222">
        <v>12</v>
      </c>
      <c r="B19" s="219" t="s">
        <v>215</v>
      </c>
      <c r="C19" s="115">
        <v>10547</v>
      </c>
      <c r="D19" s="115">
        <v>9265</v>
      </c>
      <c r="E19" s="116">
        <f t="shared" si="1"/>
        <v>87.844884801365311</v>
      </c>
      <c r="F19" s="130">
        <v>1979</v>
      </c>
      <c r="G19" s="130">
        <v>903</v>
      </c>
      <c r="H19" s="114">
        <f t="shared" si="2"/>
        <v>45.629105608893383</v>
      </c>
      <c r="I19" s="129"/>
      <c r="J19" s="114"/>
      <c r="K19" s="114"/>
      <c r="L19" s="129">
        <v>8568</v>
      </c>
      <c r="M19" s="136">
        <v>8362</v>
      </c>
      <c r="N19" s="83">
        <f t="shared" si="3"/>
        <v>97.59570494864613</v>
      </c>
      <c r="O19" s="17">
        <v>7693</v>
      </c>
      <c r="P19" s="17">
        <v>7534</v>
      </c>
      <c r="Q19" s="75">
        <f t="shared" si="4"/>
        <v>97.933186013258805</v>
      </c>
      <c r="R19" s="17">
        <v>3597</v>
      </c>
      <c r="S19" s="17">
        <v>3582</v>
      </c>
      <c r="T19" s="75">
        <f t="shared" si="5"/>
        <v>99.582985821517937</v>
      </c>
      <c r="U19" s="17">
        <v>451</v>
      </c>
      <c r="V19" s="17">
        <v>451</v>
      </c>
      <c r="W19" s="75">
        <f t="shared" si="0"/>
        <v>100</v>
      </c>
      <c r="X19" s="134">
        <v>5653</v>
      </c>
      <c r="Y19" s="134">
        <v>4859</v>
      </c>
      <c r="Z19" s="83">
        <f t="shared" si="6"/>
        <v>85.954360516539893</v>
      </c>
      <c r="AA19" s="76">
        <v>297</v>
      </c>
      <c r="AB19" s="76">
        <v>287</v>
      </c>
      <c r="AC19" s="75">
        <f t="shared" si="7"/>
        <v>96.632996632996637</v>
      </c>
      <c r="AD19" s="134">
        <v>3157</v>
      </c>
      <c r="AE19" s="134">
        <v>2792</v>
      </c>
      <c r="AF19" s="83">
        <f t="shared" si="8"/>
        <v>88.438390877415273</v>
      </c>
      <c r="AG19" s="76">
        <v>2045</v>
      </c>
      <c r="AH19" s="76">
        <v>2041</v>
      </c>
      <c r="AI19" s="16">
        <f t="shared" si="9"/>
        <v>99.804400977995115</v>
      </c>
      <c r="AJ19" s="252"/>
      <c r="AK19" s="253"/>
      <c r="AL19" s="250">
        <v>23654.61</v>
      </c>
      <c r="AM19" s="250">
        <v>23099.81</v>
      </c>
      <c r="AN19" s="51">
        <f t="shared" si="10"/>
        <v>97.654579804951339</v>
      </c>
    </row>
    <row r="20" spans="1:40" ht="17.25" customHeight="1">
      <c r="A20" s="222">
        <v>13</v>
      </c>
      <c r="B20" s="219" t="s">
        <v>216</v>
      </c>
      <c r="C20" s="115">
        <v>2405</v>
      </c>
      <c r="D20" s="115">
        <v>1771</v>
      </c>
      <c r="E20" s="116">
        <f t="shared" si="1"/>
        <v>73.638253638253644</v>
      </c>
      <c r="F20" s="130">
        <v>1019</v>
      </c>
      <c r="G20" s="130">
        <v>438</v>
      </c>
      <c r="H20" s="114">
        <f t="shared" si="2"/>
        <v>42.983316977428849</v>
      </c>
      <c r="I20" s="129"/>
      <c r="J20" s="114"/>
      <c r="K20" s="114"/>
      <c r="L20" s="129">
        <v>1386</v>
      </c>
      <c r="M20" s="136">
        <v>1333</v>
      </c>
      <c r="N20" s="83">
        <v>96.2</v>
      </c>
      <c r="O20" s="17">
        <v>2067</v>
      </c>
      <c r="P20" s="17">
        <v>2060</v>
      </c>
      <c r="Q20" s="75">
        <f t="shared" si="4"/>
        <v>99.661344944363819</v>
      </c>
      <c r="R20" s="17">
        <v>1124</v>
      </c>
      <c r="S20" s="17">
        <v>1112</v>
      </c>
      <c r="T20" s="75">
        <f t="shared" si="5"/>
        <v>98.932384341637004</v>
      </c>
      <c r="U20" s="17"/>
      <c r="V20" s="17"/>
      <c r="W20" s="75"/>
      <c r="X20" s="134"/>
      <c r="Y20" s="134"/>
      <c r="Z20" s="83"/>
      <c r="AA20" s="76">
        <v>233</v>
      </c>
      <c r="AB20" s="76">
        <v>233</v>
      </c>
      <c r="AC20" s="75">
        <f t="shared" si="7"/>
        <v>100</v>
      </c>
      <c r="AD20" s="134">
        <v>2314</v>
      </c>
      <c r="AE20" s="134">
        <v>2284</v>
      </c>
      <c r="AF20" s="83">
        <f t="shared" si="8"/>
        <v>98.703543647363873</v>
      </c>
      <c r="AG20" s="76">
        <v>508</v>
      </c>
      <c r="AH20" s="76">
        <v>508</v>
      </c>
      <c r="AI20" s="16">
        <f t="shared" si="9"/>
        <v>100</v>
      </c>
      <c r="AJ20" s="252"/>
      <c r="AK20" s="253"/>
      <c r="AL20" s="250">
        <v>5247.68</v>
      </c>
      <c r="AM20" s="250">
        <v>5296.49</v>
      </c>
      <c r="AN20" s="51">
        <f t="shared" si="10"/>
        <v>100.93012531251905</v>
      </c>
    </row>
    <row r="21" spans="1:40" ht="17.25" customHeight="1">
      <c r="A21" s="222">
        <v>14</v>
      </c>
      <c r="B21" s="219" t="s">
        <v>217</v>
      </c>
      <c r="C21" s="115">
        <v>5917</v>
      </c>
      <c r="D21" s="115">
        <v>5577</v>
      </c>
      <c r="E21" s="116">
        <f t="shared" si="1"/>
        <v>94.253844853811046</v>
      </c>
      <c r="F21" s="130">
        <v>1431</v>
      </c>
      <c r="G21" s="130">
        <v>1091</v>
      </c>
      <c r="H21" s="114">
        <f t="shared" si="2"/>
        <v>76.240391334730958</v>
      </c>
      <c r="I21" s="129"/>
      <c r="J21" s="114"/>
      <c r="K21" s="114"/>
      <c r="L21" s="129">
        <v>4486</v>
      </c>
      <c r="M21" s="136">
        <v>4486</v>
      </c>
      <c r="N21" s="83">
        <f t="shared" si="3"/>
        <v>100</v>
      </c>
      <c r="O21" s="17">
        <v>4254</v>
      </c>
      <c r="P21" s="17">
        <v>4253</v>
      </c>
      <c r="Q21" s="75">
        <f t="shared" si="4"/>
        <v>99.976492712740949</v>
      </c>
      <c r="R21" s="17">
        <v>2136</v>
      </c>
      <c r="S21" s="17">
        <v>2136</v>
      </c>
      <c r="T21" s="75">
        <f t="shared" si="5"/>
        <v>100</v>
      </c>
      <c r="U21" s="17">
        <v>352</v>
      </c>
      <c r="V21" s="17">
        <v>352</v>
      </c>
      <c r="W21" s="75">
        <f t="shared" si="0"/>
        <v>100</v>
      </c>
      <c r="X21" s="134">
        <v>3976</v>
      </c>
      <c r="Y21" s="134">
        <v>3772</v>
      </c>
      <c r="Z21" s="83">
        <f t="shared" si="6"/>
        <v>94.869215291750507</v>
      </c>
      <c r="AA21" s="76">
        <v>144</v>
      </c>
      <c r="AB21" s="76">
        <v>144</v>
      </c>
      <c r="AC21" s="75">
        <f t="shared" si="7"/>
        <v>100</v>
      </c>
      <c r="AD21" s="134">
        <v>1672</v>
      </c>
      <c r="AE21" s="134">
        <v>1500</v>
      </c>
      <c r="AF21" s="83">
        <f t="shared" si="8"/>
        <v>89.712918660287087</v>
      </c>
      <c r="AG21" s="76">
        <v>1144</v>
      </c>
      <c r="AH21" s="76">
        <v>1144</v>
      </c>
      <c r="AI21" s="16">
        <f t="shared" si="9"/>
        <v>100</v>
      </c>
      <c r="AJ21" s="252"/>
      <c r="AK21" s="253"/>
      <c r="AL21" s="250">
        <v>14799.64</v>
      </c>
      <c r="AM21" s="250">
        <v>15515.4</v>
      </c>
      <c r="AN21" s="51">
        <f t="shared" si="10"/>
        <v>104.8363338567695</v>
      </c>
    </row>
    <row r="22" spans="1:40" ht="17.25" customHeight="1">
      <c r="A22" s="222">
        <v>15</v>
      </c>
      <c r="B22" s="219" t="s">
        <v>218</v>
      </c>
      <c r="C22" s="115">
        <v>5536</v>
      </c>
      <c r="D22" s="115">
        <v>3545</v>
      </c>
      <c r="E22" s="116">
        <f t="shared" si="1"/>
        <v>64.035404624277461</v>
      </c>
      <c r="F22" s="130">
        <v>2355</v>
      </c>
      <c r="G22" s="130">
        <v>870</v>
      </c>
      <c r="H22" s="114">
        <f t="shared" si="2"/>
        <v>36.942675159235669</v>
      </c>
      <c r="I22" s="129"/>
      <c r="J22" s="114"/>
      <c r="K22" s="114"/>
      <c r="L22" s="129">
        <v>3181</v>
      </c>
      <c r="M22" s="136">
        <v>2675</v>
      </c>
      <c r="N22" s="83">
        <f t="shared" si="3"/>
        <v>84.093052499214082</v>
      </c>
      <c r="O22" s="17">
        <v>5334</v>
      </c>
      <c r="P22" s="17">
        <v>3803</v>
      </c>
      <c r="Q22" s="75">
        <f t="shared" si="4"/>
        <v>71.297337832770907</v>
      </c>
      <c r="R22" s="17">
        <v>2032</v>
      </c>
      <c r="S22" s="17">
        <v>1641</v>
      </c>
      <c r="T22" s="75">
        <f t="shared" si="5"/>
        <v>80.75787401574803</v>
      </c>
      <c r="U22" s="17">
        <v>304</v>
      </c>
      <c r="V22" s="17">
        <v>304</v>
      </c>
      <c r="W22" s="75">
        <f t="shared" si="0"/>
        <v>100</v>
      </c>
      <c r="X22" s="134">
        <v>3552</v>
      </c>
      <c r="Y22" s="134">
        <v>3609</v>
      </c>
      <c r="Z22" s="83">
        <f t="shared" si="6"/>
        <v>101.60472972972973</v>
      </c>
      <c r="AA22" s="76">
        <v>157</v>
      </c>
      <c r="AB22" s="76">
        <v>157</v>
      </c>
      <c r="AC22" s="75">
        <f t="shared" si="7"/>
        <v>100</v>
      </c>
      <c r="AD22" s="134">
        <v>1680</v>
      </c>
      <c r="AE22" s="134">
        <v>1904</v>
      </c>
      <c r="AF22" s="83">
        <f t="shared" si="8"/>
        <v>113.33333333333333</v>
      </c>
      <c r="AG22" s="76">
        <v>1079</v>
      </c>
      <c r="AH22" s="76">
        <v>1079</v>
      </c>
      <c r="AI22" s="16">
        <f t="shared" si="9"/>
        <v>100</v>
      </c>
      <c r="AJ22" s="252"/>
      <c r="AK22" s="253"/>
      <c r="AL22" s="250">
        <v>14015.04</v>
      </c>
      <c r="AM22" s="250">
        <v>13692.5</v>
      </c>
      <c r="AN22" s="51">
        <f t="shared" si="10"/>
        <v>97.698615201954468</v>
      </c>
    </row>
    <row r="23" spans="1:40" ht="17.25" customHeight="1">
      <c r="A23" s="222">
        <v>16</v>
      </c>
      <c r="B23" s="220" t="s">
        <v>219</v>
      </c>
      <c r="C23" s="115">
        <v>4298</v>
      </c>
      <c r="D23" s="115">
        <v>3958</v>
      </c>
      <c r="E23" s="116">
        <f t="shared" si="1"/>
        <v>92.089343880874821</v>
      </c>
      <c r="F23" s="130">
        <v>1403</v>
      </c>
      <c r="G23" s="130">
        <v>1063</v>
      </c>
      <c r="H23" s="114">
        <f t="shared" si="2"/>
        <v>75.766215253029216</v>
      </c>
      <c r="I23" s="129"/>
      <c r="J23" s="114"/>
      <c r="K23" s="114"/>
      <c r="L23" s="129">
        <v>2895</v>
      </c>
      <c r="M23" s="136">
        <v>2895</v>
      </c>
      <c r="N23" s="83">
        <f t="shared" si="3"/>
        <v>100</v>
      </c>
      <c r="O23" s="17">
        <v>3488</v>
      </c>
      <c r="P23" s="17">
        <v>3488</v>
      </c>
      <c r="Q23" s="75">
        <f t="shared" si="4"/>
        <v>100</v>
      </c>
      <c r="R23" s="17">
        <v>1674</v>
      </c>
      <c r="S23" s="17">
        <v>1674</v>
      </c>
      <c r="T23" s="75">
        <f t="shared" si="5"/>
        <v>100</v>
      </c>
      <c r="U23" s="17">
        <v>238</v>
      </c>
      <c r="V23" s="17">
        <v>238</v>
      </c>
      <c r="W23" s="75">
        <f t="shared" si="0"/>
        <v>100</v>
      </c>
      <c r="X23" s="134">
        <v>2494</v>
      </c>
      <c r="Y23" s="134">
        <v>2449</v>
      </c>
      <c r="Z23" s="83">
        <f t="shared" si="6"/>
        <v>98.195669607056942</v>
      </c>
      <c r="AA23" s="76">
        <v>123</v>
      </c>
      <c r="AB23" s="76">
        <v>122</v>
      </c>
      <c r="AC23" s="75">
        <f t="shared" si="7"/>
        <v>99.1869918699187</v>
      </c>
      <c r="AD23" s="134">
        <v>1225</v>
      </c>
      <c r="AE23" s="134">
        <v>1203</v>
      </c>
      <c r="AF23" s="83">
        <f t="shared" si="8"/>
        <v>98.204081632653057</v>
      </c>
      <c r="AG23" s="76">
        <v>848</v>
      </c>
      <c r="AH23" s="76">
        <v>848</v>
      </c>
      <c r="AI23" s="16">
        <f t="shared" si="9"/>
        <v>100</v>
      </c>
      <c r="AJ23" s="252"/>
      <c r="AK23" s="253"/>
      <c r="AL23" s="250">
        <v>10852.59</v>
      </c>
      <c r="AM23" s="250">
        <v>11103.74</v>
      </c>
      <c r="AN23" s="51">
        <f t="shared" si="10"/>
        <v>102.31419412324615</v>
      </c>
    </row>
    <row r="24" spans="1:40" ht="17.25" customHeight="1" thickBot="1">
      <c r="A24" s="223">
        <v>17</v>
      </c>
      <c r="B24" s="221" t="s">
        <v>220</v>
      </c>
      <c r="C24" s="117">
        <v>1976</v>
      </c>
      <c r="D24" s="117">
        <v>1833</v>
      </c>
      <c r="E24" s="118">
        <f t="shared" si="1"/>
        <v>92.763157894736835</v>
      </c>
      <c r="F24" s="131">
        <v>232</v>
      </c>
      <c r="G24" s="131">
        <v>89</v>
      </c>
      <c r="H24" s="133">
        <f t="shared" si="2"/>
        <v>38.362068965517238</v>
      </c>
      <c r="I24" s="224"/>
      <c r="J24" s="133"/>
      <c r="K24" s="133"/>
      <c r="L24" s="224">
        <v>1744</v>
      </c>
      <c r="M24" s="254">
        <v>1744</v>
      </c>
      <c r="N24" s="367">
        <f t="shared" si="3"/>
        <v>100</v>
      </c>
      <c r="O24" s="79">
        <v>1792</v>
      </c>
      <c r="P24" s="79">
        <v>1582</v>
      </c>
      <c r="Q24" s="80">
        <f t="shared" si="4"/>
        <v>88.28125</v>
      </c>
      <c r="R24" s="79">
        <v>976</v>
      </c>
      <c r="S24" s="79">
        <v>948</v>
      </c>
      <c r="T24" s="80">
        <f t="shared" si="5"/>
        <v>97.131147540983605</v>
      </c>
      <c r="U24" s="79"/>
      <c r="V24" s="79"/>
      <c r="W24" s="80"/>
      <c r="X24" s="135"/>
      <c r="Y24" s="135"/>
      <c r="Z24" s="367"/>
      <c r="AA24" s="81">
        <v>112</v>
      </c>
      <c r="AB24" s="81">
        <v>112</v>
      </c>
      <c r="AC24" s="80">
        <f t="shared" si="7"/>
        <v>100</v>
      </c>
      <c r="AD24" s="135">
        <v>1256</v>
      </c>
      <c r="AE24" s="135">
        <v>1671</v>
      </c>
      <c r="AF24" s="367">
        <f t="shared" si="8"/>
        <v>133.04140127388536</v>
      </c>
      <c r="AG24" s="81">
        <v>400</v>
      </c>
      <c r="AH24" s="81">
        <v>400</v>
      </c>
      <c r="AI24" s="260">
        <f t="shared" si="9"/>
        <v>100</v>
      </c>
      <c r="AJ24" s="255"/>
      <c r="AK24" s="256"/>
      <c r="AL24" s="257">
        <v>4407.1400000000003</v>
      </c>
      <c r="AM24" s="257">
        <v>4306.34</v>
      </c>
      <c r="AN24" s="51">
        <f t="shared" si="10"/>
        <v>97.712802407003167</v>
      </c>
    </row>
    <row r="25" spans="1:40" ht="17.25" customHeight="1" thickBot="1">
      <c r="A25" s="59">
        <v>11</v>
      </c>
      <c r="B25" s="58" t="s">
        <v>18</v>
      </c>
      <c r="C25" s="225">
        <f>C18+C19+C20+C21+C22+C23+C24</f>
        <v>37217</v>
      </c>
      <c r="D25" s="363">
        <f>D18+D19+D20+D21+D22+D23+D24</f>
        <v>30633</v>
      </c>
      <c r="E25" s="354">
        <f t="shared" si="1"/>
        <v>82.309159792567911</v>
      </c>
      <c r="F25" s="364">
        <f t="shared" ref="F25:AM25" si="11">F18+F19+F20+F21+F22+F23+F24</f>
        <v>12115</v>
      </c>
      <c r="G25" s="363">
        <f t="shared" si="11"/>
        <v>6295</v>
      </c>
      <c r="H25" s="354">
        <f t="shared" si="2"/>
        <v>51.960379694593477</v>
      </c>
      <c r="I25" s="364">
        <f t="shared" si="11"/>
        <v>0</v>
      </c>
      <c r="J25" s="225">
        <f t="shared" si="11"/>
        <v>0</v>
      </c>
      <c r="K25" s="225">
        <f t="shared" si="11"/>
        <v>0</v>
      </c>
      <c r="L25" s="225">
        <f t="shared" si="11"/>
        <v>25102</v>
      </c>
      <c r="M25" s="365">
        <f t="shared" si="11"/>
        <v>24338</v>
      </c>
      <c r="N25" s="361">
        <f t="shared" si="3"/>
        <v>96.956417815313515</v>
      </c>
      <c r="O25" s="366">
        <f t="shared" si="11"/>
        <v>29500</v>
      </c>
      <c r="P25" s="365">
        <f t="shared" si="11"/>
        <v>27565</v>
      </c>
      <c r="Q25" s="361">
        <f t="shared" si="4"/>
        <v>93.440677966101688</v>
      </c>
      <c r="R25" s="366">
        <f t="shared" si="11"/>
        <v>13963</v>
      </c>
      <c r="S25" s="365">
        <f t="shared" si="11"/>
        <v>13512</v>
      </c>
      <c r="T25" s="361">
        <f t="shared" si="5"/>
        <v>96.770035092745118</v>
      </c>
      <c r="U25" s="366">
        <f t="shared" si="11"/>
        <v>1713</v>
      </c>
      <c r="V25" s="365">
        <f t="shared" si="11"/>
        <v>1713</v>
      </c>
      <c r="W25" s="361">
        <f t="shared" si="0"/>
        <v>100</v>
      </c>
      <c r="X25" s="366">
        <v>20275</v>
      </c>
      <c r="Y25" s="365">
        <f t="shared" si="11"/>
        <v>19037</v>
      </c>
      <c r="Z25" s="361">
        <f t="shared" si="6"/>
        <v>93.893958076448826</v>
      </c>
      <c r="AA25" s="366">
        <f t="shared" si="11"/>
        <v>1218</v>
      </c>
      <c r="AB25" s="365">
        <f t="shared" si="11"/>
        <v>1204</v>
      </c>
      <c r="AC25" s="361">
        <f t="shared" si="7"/>
        <v>98.850574712643677</v>
      </c>
      <c r="AD25" s="366">
        <f t="shared" si="11"/>
        <v>12976</v>
      </c>
      <c r="AE25" s="365">
        <f t="shared" si="11"/>
        <v>12987</v>
      </c>
      <c r="AF25" s="361">
        <f t="shared" si="8"/>
        <v>100.08477188655981</v>
      </c>
      <c r="AG25" s="366">
        <f t="shared" si="11"/>
        <v>7328</v>
      </c>
      <c r="AH25" s="365">
        <f t="shared" si="11"/>
        <v>7316</v>
      </c>
      <c r="AI25" s="362">
        <f t="shared" si="9"/>
        <v>99.836244541484717</v>
      </c>
      <c r="AJ25" s="366">
        <f t="shared" si="11"/>
        <v>0</v>
      </c>
      <c r="AK25" s="242">
        <f t="shared" si="11"/>
        <v>0</v>
      </c>
      <c r="AL25" s="242">
        <f t="shared" si="11"/>
        <v>88980.29</v>
      </c>
      <c r="AM25" s="242">
        <f t="shared" si="11"/>
        <v>88467.27</v>
      </c>
      <c r="AN25" s="62">
        <f t="shared" si="10"/>
        <v>99.42344534952629</v>
      </c>
    </row>
    <row r="26" spans="1:40" ht="17.25" customHeight="1">
      <c r="A26" s="11">
        <v>12</v>
      </c>
      <c r="B26" s="18" t="s">
        <v>19</v>
      </c>
      <c r="C26" s="113">
        <v>33167</v>
      </c>
      <c r="D26" s="113">
        <v>23866</v>
      </c>
      <c r="E26" s="114">
        <f t="shared" si="1"/>
        <v>71.957065758133083</v>
      </c>
      <c r="F26" s="129">
        <v>18742</v>
      </c>
      <c r="G26" s="129">
        <v>9986</v>
      </c>
      <c r="H26" s="114">
        <f t="shared" si="2"/>
        <v>53.281400064027316</v>
      </c>
      <c r="I26" s="129"/>
      <c r="J26" s="114"/>
      <c r="K26" s="114"/>
      <c r="L26" s="129">
        <v>14425</v>
      </c>
      <c r="M26" s="136">
        <v>13880</v>
      </c>
      <c r="N26" s="83">
        <f t="shared" si="3"/>
        <v>96.221837088388213</v>
      </c>
      <c r="O26" s="244">
        <v>22288</v>
      </c>
      <c r="P26" s="244">
        <v>18111</v>
      </c>
      <c r="Q26" s="83">
        <f t="shared" si="4"/>
        <v>81.25897343862168</v>
      </c>
      <c r="R26" s="244">
        <v>8640</v>
      </c>
      <c r="S26" s="244">
        <v>8617</v>
      </c>
      <c r="T26" s="83">
        <f t="shared" si="5"/>
        <v>99.733796296296291</v>
      </c>
      <c r="U26" s="244">
        <v>2822</v>
      </c>
      <c r="V26" s="244">
        <v>2812</v>
      </c>
      <c r="W26" s="83">
        <f t="shared" si="0"/>
        <v>99.645641389085753</v>
      </c>
      <c r="X26" s="136">
        <v>27649</v>
      </c>
      <c r="Y26" s="136">
        <v>27630</v>
      </c>
      <c r="Z26" s="83">
        <f t="shared" si="6"/>
        <v>99.93128142066621</v>
      </c>
      <c r="AA26" s="246">
        <v>655</v>
      </c>
      <c r="AB26" s="246">
        <v>616</v>
      </c>
      <c r="AC26" s="83">
        <f t="shared" si="7"/>
        <v>94.045801526717554</v>
      </c>
      <c r="AD26" s="136">
        <v>7924</v>
      </c>
      <c r="AE26" s="136">
        <v>7426</v>
      </c>
      <c r="AF26" s="83">
        <f t="shared" si="8"/>
        <v>93.715295305401312</v>
      </c>
      <c r="AG26" s="246">
        <v>5568</v>
      </c>
      <c r="AH26" s="246">
        <v>4983</v>
      </c>
      <c r="AI26" s="247">
        <f t="shared" si="9"/>
        <v>89.493534482758619</v>
      </c>
      <c r="AJ26" s="248"/>
      <c r="AK26" s="249"/>
      <c r="AL26" s="258">
        <v>88706.66</v>
      </c>
      <c r="AM26" s="258">
        <v>82533.17</v>
      </c>
      <c r="AN26" s="259">
        <f t="shared" si="10"/>
        <v>93.04055636859735</v>
      </c>
    </row>
    <row r="27" spans="1:40" ht="17.25" customHeight="1">
      <c r="A27" s="3">
        <v>13</v>
      </c>
      <c r="B27" s="4" t="s">
        <v>186</v>
      </c>
      <c r="C27" s="115">
        <v>18312</v>
      </c>
      <c r="D27" s="115">
        <v>14778</v>
      </c>
      <c r="E27" s="116">
        <f t="shared" si="1"/>
        <v>80.701179554390563</v>
      </c>
      <c r="F27" s="130">
        <v>9393</v>
      </c>
      <c r="G27" s="130">
        <v>5848</v>
      </c>
      <c r="H27" s="114">
        <f t="shared" si="2"/>
        <v>62.259129138720326</v>
      </c>
      <c r="I27" s="129"/>
      <c r="J27" s="114"/>
      <c r="K27" s="114"/>
      <c r="L27" s="129">
        <v>8919</v>
      </c>
      <c r="M27" s="136">
        <v>8930</v>
      </c>
      <c r="N27" s="83">
        <f t="shared" si="3"/>
        <v>100.1233322121314</v>
      </c>
      <c r="O27" s="17">
        <v>13473</v>
      </c>
      <c r="P27" s="17">
        <v>11930</v>
      </c>
      <c r="Q27" s="75">
        <f t="shared" si="4"/>
        <v>88.54746530097232</v>
      </c>
      <c r="R27" s="17">
        <v>5184</v>
      </c>
      <c r="S27" s="17">
        <v>4913</v>
      </c>
      <c r="T27" s="75">
        <f t="shared" si="5"/>
        <v>94.772376543209873</v>
      </c>
      <c r="U27" s="17">
        <v>1542</v>
      </c>
      <c r="V27" s="17">
        <v>1540</v>
      </c>
      <c r="W27" s="75">
        <f t="shared" si="0"/>
        <v>99.870298313878081</v>
      </c>
      <c r="X27" s="134">
        <v>15590</v>
      </c>
      <c r="Y27" s="134">
        <v>13988</v>
      </c>
      <c r="Z27" s="83">
        <f t="shared" si="6"/>
        <v>89.724182168056444</v>
      </c>
      <c r="AA27" s="76">
        <v>465</v>
      </c>
      <c r="AB27" s="76">
        <v>456</v>
      </c>
      <c r="AC27" s="75">
        <f t="shared" si="7"/>
        <v>98.064516129032256</v>
      </c>
      <c r="AD27" s="134">
        <v>4742</v>
      </c>
      <c r="AE27" s="134">
        <v>4727</v>
      </c>
      <c r="AF27" s="83">
        <f t="shared" si="8"/>
        <v>99.683677773091517</v>
      </c>
      <c r="AG27" s="76">
        <v>3277</v>
      </c>
      <c r="AH27" s="76">
        <v>3197</v>
      </c>
      <c r="AI27" s="16">
        <f t="shared" si="9"/>
        <v>97.558742752517546</v>
      </c>
      <c r="AJ27" s="252"/>
      <c r="AK27" s="253"/>
      <c r="AL27" s="250">
        <v>51985.2</v>
      </c>
      <c r="AM27" s="250">
        <v>50415.77</v>
      </c>
      <c r="AN27" s="51">
        <f t="shared" si="10"/>
        <v>96.981006132514651</v>
      </c>
    </row>
    <row r="28" spans="1:40" ht="15.75" customHeight="1">
      <c r="A28" s="3">
        <v>14</v>
      </c>
      <c r="B28" s="4" t="s">
        <v>21</v>
      </c>
      <c r="C28" s="115">
        <v>25879</v>
      </c>
      <c r="D28" s="115">
        <v>19960</v>
      </c>
      <c r="E28" s="116">
        <f t="shared" si="1"/>
        <v>77.128173422466091</v>
      </c>
      <c r="F28" s="130">
        <v>14303</v>
      </c>
      <c r="G28" s="130">
        <v>8842</v>
      </c>
      <c r="H28" s="114">
        <f t="shared" si="2"/>
        <v>61.819198769488921</v>
      </c>
      <c r="I28" s="129"/>
      <c r="J28" s="114"/>
      <c r="K28" s="114"/>
      <c r="L28" s="129">
        <v>11576</v>
      </c>
      <c r="M28" s="136">
        <v>11118</v>
      </c>
      <c r="N28" s="83">
        <f t="shared" si="3"/>
        <v>96.043538355217692</v>
      </c>
      <c r="O28" s="17">
        <v>18080</v>
      </c>
      <c r="P28" s="17">
        <v>15390</v>
      </c>
      <c r="Q28" s="75">
        <f t="shared" si="4"/>
        <v>85.121681415929203</v>
      </c>
      <c r="R28" s="17">
        <v>7384</v>
      </c>
      <c r="S28" s="17">
        <v>5710</v>
      </c>
      <c r="T28" s="75">
        <f t="shared" si="5"/>
        <v>77.329360780065002</v>
      </c>
      <c r="U28" s="17">
        <v>2018</v>
      </c>
      <c r="V28" s="17">
        <v>2015</v>
      </c>
      <c r="W28" s="75">
        <f t="shared" si="0"/>
        <v>99.851337958374629</v>
      </c>
      <c r="X28" s="134">
        <v>20909</v>
      </c>
      <c r="Y28" s="134">
        <v>17866</v>
      </c>
      <c r="Z28" s="83">
        <f t="shared" si="6"/>
        <v>85.446458462862878</v>
      </c>
      <c r="AA28" s="76">
        <v>648</v>
      </c>
      <c r="AB28" s="76">
        <v>648</v>
      </c>
      <c r="AC28" s="75">
        <f t="shared" si="7"/>
        <v>100</v>
      </c>
      <c r="AD28" s="134">
        <v>6712</v>
      </c>
      <c r="AE28" s="134">
        <v>6610</v>
      </c>
      <c r="AF28" s="83">
        <f t="shared" si="8"/>
        <v>98.480333730631699</v>
      </c>
      <c r="AG28" s="76">
        <v>4712</v>
      </c>
      <c r="AH28" s="76">
        <v>4364</v>
      </c>
      <c r="AI28" s="16">
        <f t="shared" si="9"/>
        <v>92.614601018675728</v>
      </c>
      <c r="AJ28" s="252"/>
      <c r="AK28" s="253"/>
      <c r="AL28" s="250">
        <v>64585.57</v>
      </c>
      <c r="AM28" s="250">
        <v>58200.82</v>
      </c>
      <c r="AN28" s="51">
        <f t="shared" si="10"/>
        <v>90.114277848751669</v>
      </c>
    </row>
    <row r="29" spans="1:40" ht="17.25" customHeight="1">
      <c r="A29" s="3">
        <v>15</v>
      </c>
      <c r="B29" s="4" t="s">
        <v>22</v>
      </c>
      <c r="C29" s="115">
        <v>17352</v>
      </c>
      <c r="D29" s="115">
        <v>13809</v>
      </c>
      <c r="E29" s="116">
        <f t="shared" si="1"/>
        <v>79.58160442600277</v>
      </c>
      <c r="F29" s="130">
        <v>7019</v>
      </c>
      <c r="G29" s="130">
        <v>3477</v>
      </c>
      <c r="H29" s="114">
        <f t="shared" si="2"/>
        <v>49.53697107850121</v>
      </c>
      <c r="I29" s="129"/>
      <c r="J29" s="114"/>
      <c r="K29" s="114"/>
      <c r="L29" s="129">
        <v>10333</v>
      </c>
      <c r="M29" s="136">
        <v>10332</v>
      </c>
      <c r="N29" s="83">
        <f t="shared" si="3"/>
        <v>99.990322268460275</v>
      </c>
      <c r="O29" s="17">
        <v>13148</v>
      </c>
      <c r="P29" s="17">
        <v>12587</v>
      </c>
      <c r="Q29" s="75">
        <f t="shared" si="4"/>
        <v>95.733191359902648</v>
      </c>
      <c r="R29" s="17">
        <v>4553</v>
      </c>
      <c r="S29" s="17">
        <v>4408</v>
      </c>
      <c r="T29" s="75">
        <f t="shared" si="5"/>
        <v>96.815286624203821</v>
      </c>
      <c r="U29" s="17">
        <v>1250</v>
      </c>
      <c r="V29" s="17">
        <v>1247</v>
      </c>
      <c r="W29" s="75">
        <f t="shared" si="0"/>
        <v>99.76</v>
      </c>
      <c r="X29" s="134">
        <v>14017</v>
      </c>
      <c r="Y29" s="134">
        <v>13359</v>
      </c>
      <c r="Z29" s="83">
        <f t="shared" si="6"/>
        <v>95.305700221160023</v>
      </c>
      <c r="AA29" s="76">
        <v>431</v>
      </c>
      <c r="AB29" s="76">
        <v>431</v>
      </c>
      <c r="AC29" s="75">
        <f t="shared" si="7"/>
        <v>100</v>
      </c>
      <c r="AD29" s="134">
        <v>4400</v>
      </c>
      <c r="AE29" s="134">
        <v>4343</v>
      </c>
      <c r="AF29" s="83">
        <f t="shared" si="8"/>
        <v>98.704545454545453</v>
      </c>
      <c r="AG29" s="76">
        <v>2928</v>
      </c>
      <c r="AH29" s="76">
        <v>2928</v>
      </c>
      <c r="AI29" s="16">
        <f t="shared" si="9"/>
        <v>100</v>
      </c>
      <c r="AJ29" s="252"/>
      <c r="AK29" s="253"/>
      <c r="AL29" s="250">
        <v>45071.59</v>
      </c>
      <c r="AM29" s="250">
        <v>43663.55</v>
      </c>
      <c r="AN29" s="51">
        <f t="shared" si="10"/>
        <v>96.875992171565287</v>
      </c>
    </row>
    <row r="30" spans="1:40" ht="17.25" customHeight="1">
      <c r="A30" s="3">
        <v>16</v>
      </c>
      <c r="B30" s="4" t="s">
        <v>23</v>
      </c>
      <c r="C30" s="115">
        <v>15936</v>
      </c>
      <c r="D30" s="115">
        <v>10747</v>
      </c>
      <c r="E30" s="116">
        <f t="shared" si="1"/>
        <v>67.438504016064257</v>
      </c>
      <c r="F30" s="130">
        <v>9552</v>
      </c>
      <c r="G30" s="130">
        <v>4588</v>
      </c>
      <c r="H30" s="114">
        <f t="shared" si="2"/>
        <v>48.031825795644892</v>
      </c>
      <c r="I30" s="129"/>
      <c r="J30" s="114"/>
      <c r="K30" s="114"/>
      <c r="L30" s="129">
        <v>6384</v>
      </c>
      <c r="M30" s="136">
        <v>6159</v>
      </c>
      <c r="N30" s="83">
        <f t="shared" si="3"/>
        <v>96.475563909774436</v>
      </c>
      <c r="O30" s="17">
        <v>11658</v>
      </c>
      <c r="P30" s="17">
        <v>11202</v>
      </c>
      <c r="Q30" s="75">
        <f t="shared" si="4"/>
        <v>96.088522902727746</v>
      </c>
      <c r="R30" s="17">
        <v>5568</v>
      </c>
      <c r="S30" s="17">
        <v>4813</v>
      </c>
      <c r="T30" s="75">
        <f t="shared" si="5"/>
        <v>86.440373563218387</v>
      </c>
      <c r="U30" s="17">
        <v>1230</v>
      </c>
      <c r="V30" s="17">
        <v>1224</v>
      </c>
      <c r="W30" s="75">
        <f t="shared" si="0"/>
        <v>99.512195121951223</v>
      </c>
      <c r="X30" s="134">
        <v>12530</v>
      </c>
      <c r="Y30" s="134">
        <v>10997</v>
      </c>
      <c r="Z30" s="83">
        <f t="shared" si="6"/>
        <v>87.765363128491614</v>
      </c>
      <c r="AA30" s="76">
        <v>392</v>
      </c>
      <c r="AB30" s="76">
        <v>376</v>
      </c>
      <c r="AC30" s="75">
        <f t="shared" si="7"/>
        <v>95.91836734693878</v>
      </c>
      <c r="AD30" s="134">
        <v>4184</v>
      </c>
      <c r="AE30" s="134">
        <v>3681</v>
      </c>
      <c r="AF30" s="83">
        <f t="shared" si="8"/>
        <v>87.978011472275341</v>
      </c>
      <c r="AG30" s="76">
        <v>2720</v>
      </c>
      <c r="AH30" s="76">
        <v>2419</v>
      </c>
      <c r="AI30" s="16">
        <f t="shared" si="9"/>
        <v>88.933823529411768</v>
      </c>
      <c r="AJ30" s="252"/>
      <c r="AK30" s="253"/>
      <c r="AL30" s="250">
        <v>41566.120000000003</v>
      </c>
      <c r="AM30" s="250">
        <v>39538.620000000003</v>
      </c>
      <c r="AN30" s="51">
        <f t="shared" si="10"/>
        <v>95.122229354098963</v>
      </c>
    </row>
    <row r="31" spans="1:40" ht="17.25" customHeight="1">
      <c r="A31" s="3">
        <v>17</v>
      </c>
      <c r="B31" s="4" t="s">
        <v>24</v>
      </c>
      <c r="C31" s="115">
        <v>31928</v>
      </c>
      <c r="D31" s="115">
        <v>22035</v>
      </c>
      <c r="E31" s="116">
        <f t="shared" si="1"/>
        <v>69.014657980456022</v>
      </c>
      <c r="F31" s="130">
        <v>12786</v>
      </c>
      <c r="G31" s="130">
        <v>3291</v>
      </c>
      <c r="H31" s="114">
        <f t="shared" si="2"/>
        <v>25.739089629282027</v>
      </c>
      <c r="I31" s="129"/>
      <c r="J31" s="114"/>
      <c r="K31" s="114"/>
      <c r="L31" s="129">
        <v>19142</v>
      </c>
      <c r="M31" s="136">
        <v>18744</v>
      </c>
      <c r="N31" s="83">
        <f t="shared" si="3"/>
        <v>97.92080242398913</v>
      </c>
      <c r="O31" s="17">
        <v>17633</v>
      </c>
      <c r="P31" s="17">
        <v>14094</v>
      </c>
      <c r="Q31" s="75">
        <f>P31*100/O31</f>
        <v>79.929677309589977</v>
      </c>
      <c r="R31" s="17">
        <v>8000</v>
      </c>
      <c r="S31" s="17">
        <v>4504</v>
      </c>
      <c r="T31" s="75">
        <f>S31*100/R31</f>
        <v>56.3</v>
      </c>
      <c r="U31" s="17">
        <v>1998</v>
      </c>
      <c r="V31" s="17">
        <v>1992</v>
      </c>
      <c r="W31" s="75">
        <f t="shared" si="0"/>
        <v>99.699699699699693</v>
      </c>
      <c r="X31" s="134">
        <v>21194</v>
      </c>
      <c r="Y31" s="134">
        <v>22054</v>
      </c>
      <c r="Z31" s="83">
        <f t="shared" si="6"/>
        <v>104.05775219401717</v>
      </c>
      <c r="AA31" s="76">
        <v>634</v>
      </c>
      <c r="AB31" s="76">
        <v>551</v>
      </c>
      <c r="AC31" s="75">
        <f t="shared" si="7"/>
        <v>86.908517350157723</v>
      </c>
      <c r="AD31" s="134">
        <v>6917</v>
      </c>
      <c r="AE31" s="134">
        <v>5897</v>
      </c>
      <c r="AF31" s="83">
        <f t="shared" si="8"/>
        <v>85.253722712158449</v>
      </c>
      <c r="AG31" s="76">
        <v>5128</v>
      </c>
      <c r="AH31" s="76">
        <v>4527</v>
      </c>
      <c r="AI31" s="16">
        <f t="shared" si="9"/>
        <v>88.28003120124805</v>
      </c>
      <c r="AJ31" s="252"/>
      <c r="AK31" s="253"/>
      <c r="AL31" s="250">
        <v>72130.5</v>
      </c>
      <c r="AM31" s="250">
        <v>64565.29</v>
      </c>
      <c r="AN31" s="51">
        <f t="shared" si="10"/>
        <v>89.511773798878423</v>
      </c>
    </row>
    <row r="32" spans="1:40" ht="18" customHeight="1">
      <c r="A32" s="3">
        <v>18</v>
      </c>
      <c r="B32" s="4" t="s">
        <v>187</v>
      </c>
      <c r="C32" s="115">
        <v>17244</v>
      </c>
      <c r="D32" s="115">
        <v>12854</v>
      </c>
      <c r="E32" s="116">
        <f t="shared" si="1"/>
        <v>74.54186963581536</v>
      </c>
      <c r="F32" s="130">
        <v>7862</v>
      </c>
      <c r="G32" s="130">
        <v>3606</v>
      </c>
      <c r="H32" s="114">
        <f t="shared" si="2"/>
        <v>45.866191808700073</v>
      </c>
      <c r="I32" s="129"/>
      <c r="J32" s="114"/>
      <c r="K32" s="114"/>
      <c r="L32" s="129">
        <v>9382</v>
      </c>
      <c r="M32" s="136">
        <v>9248</v>
      </c>
      <c r="N32" s="83">
        <f t="shared" si="3"/>
        <v>98.571733105947558</v>
      </c>
      <c r="O32" s="17">
        <v>12462</v>
      </c>
      <c r="P32" s="17">
        <v>11856</v>
      </c>
      <c r="Q32" s="75">
        <f t="shared" si="4"/>
        <v>95.137217140105918</v>
      </c>
      <c r="R32" s="17">
        <v>4517</v>
      </c>
      <c r="S32" s="17">
        <v>4511</v>
      </c>
      <c r="T32" s="75">
        <f t="shared" si="5"/>
        <v>99.867168474651322</v>
      </c>
      <c r="U32" s="17">
        <v>1070</v>
      </c>
      <c r="V32" s="17">
        <v>1050</v>
      </c>
      <c r="W32" s="75">
        <f t="shared" si="0"/>
        <v>98.130841121495322</v>
      </c>
      <c r="X32" s="134">
        <v>11928</v>
      </c>
      <c r="Y32" s="134">
        <v>12213</v>
      </c>
      <c r="Z32" s="83">
        <f t="shared" si="6"/>
        <v>102.38933601609658</v>
      </c>
      <c r="AA32" s="76">
        <v>364</v>
      </c>
      <c r="AB32" s="76">
        <v>357</v>
      </c>
      <c r="AC32" s="75">
        <f t="shared" si="7"/>
        <v>98.07692307692308</v>
      </c>
      <c r="AD32" s="134">
        <v>4207</v>
      </c>
      <c r="AE32" s="134">
        <v>4130</v>
      </c>
      <c r="AF32" s="83">
        <f t="shared" si="8"/>
        <v>98.169717138103167</v>
      </c>
      <c r="AG32" s="76">
        <v>2920</v>
      </c>
      <c r="AH32" s="76">
        <v>2553</v>
      </c>
      <c r="AI32" s="16">
        <f t="shared" si="9"/>
        <v>87.43150684931507</v>
      </c>
      <c r="AJ32" s="252"/>
      <c r="AK32" s="253"/>
      <c r="AL32" s="250">
        <v>41299.19</v>
      </c>
      <c r="AM32" s="250">
        <v>40533.040000000001</v>
      </c>
      <c r="AN32" s="51">
        <f t="shared" si="10"/>
        <v>98.144878870505693</v>
      </c>
    </row>
    <row r="33" spans="1:40" ht="17.25" customHeight="1">
      <c r="A33" s="3">
        <v>19</v>
      </c>
      <c r="B33" s="4" t="s">
        <v>26</v>
      </c>
      <c r="C33" s="115">
        <v>20556</v>
      </c>
      <c r="D33" s="115">
        <v>18948</v>
      </c>
      <c r="E33" s="116">
        <f t="shared" si="1"/>
        <v>92.177466433158202</v>
      </c>
      <c r="F33" s="130">
        <v>6767</v>
      </c>
      <c r="G33" s="130">
        <v>5542</v>
      </c>
      <c r="H33" s="114">
        <f t="shared" si="2"/>
        <v>81.897443475690849</v>
      </c>
      <c r="I33" s="129">
        <v>0</v>
      </c>
      <c r="J33" s="129">
        <v>1</v>
      </c>
      <c r="K33" s="114"/>
      <c r="L33" s="129">
        <v>13789</v>
      </c>
      <c r="M33" s="136">
        <v>13405</v>
      </c>
      <c r="N33" s="83">
        <f t="shared" si="3"/>
        <v>97.215171513525277</v>
      </c>
      <c r="O33" s="17">
        <v>14030</v>
      </c>
      <c r="P33" s="17">
        <v>12999</v>
      </c>
      <c r="Q33" s="75">
        <f t="shared" si="4"/>
        <v>92.651461154668567</v>
      </c>
      <c r="R33" s="17">
        <v>6352</v>
      </c>
      <c r="S33" s="17">
        <v>5641</v>
      </c>
      <c r="T33" s="75">
        <f t="shared" si="5"/>
        <v>88.806675062972289</v>
      </c>
      <c r="U33" s="17">
        <v>1602</v>
      </c>
      <c r="V33" s="17">
        <v>1579</v>
      </c>
      <c r="W33" s="75">
        <f t="shared" si="0"/>
        <v>98.564294631710368</v>
      </c>
      <c r="X33" s="134">
        <v>17876</v>
      </c>
      <c r="Y33" s="134">
        <v>15867</v>
      </c>
      <c r="Z33" s="83">
        <f t="shared" si="6"/>
        <v>88.761467889908261</v>
      </c>
      <c r="AA33" s="76">
        <v>517</v>
      </c>
      <c r="AB33" s="76">
        <v>483</v>
      </c>
      <c r="AC33" s="75">
        <f t="shared" si="7"/>
        <v>93.423597678916835</v>
      </c>
      <c r="AD33" s="134">
        <v>5469</v>
      </c>
      <c r="AE33" s="134">
        <v>5170</v>
      </c>
      <c r="AF33" s="83">
        <f t="shared" si="8"/>
        <v>94.532821356737983</v>
      </c>
      <c r="AG33" s="76">
        <v>3832</v>
      </c>
      <c r="AH33" s="76">
        <v>3828</v>
      </c>
      <c r="AI33" s="16">
        <f t="shared" si="9"/>
        <v>99.895615866388312</v>
      </c>
      <c r="AJ33" s="252"/>
      <c r="AK33" s="253"/>
      <c r="AL33" s="250">
        <v>53478.48</v>
      </c>
      <c r="AM33" s="250">
        <v>54063.85</v>
      </c>
      <c r="AN33" s="51">
        <f t="shared" si="10"/>
        <v>101.09458982379454</v>
      </c>
    </row>
    <row r="34" spans="1:40" ht="17.25" customHeight="1">
      <c r="A34" s="3">
        <v>20</v>
      </c>
      <c r="B34" s="4" t="s">
        <v>27</v>
      </c>
      <c r="C34" s="115">
        <v>20983</v>
      </c>
      <c r="D34" s="115">
        <v>14632</v>
      </c>
      <c r="E34" s="116">
        <f t="shared" si="1"/>
        <v>69.7326407091455</v>
      </c>
      <c r="F34" s="130">
        <v>11308</v>
      </c>
      <c r="G34" s="130">
        <v>4922</v>
      </c>
      <c r="H34" s="114">
        <f t="shared" si="2"/>
        <v>43.526706756278742</v>
      </c>
      <c r="I34" s="129"/>
      <c r="J34" s="114"/>
      <c r="K34" s="114"/>
      <c r="L34" s="129">
        <v>9675</v>
      </c>
      <c r="M34" s="136">
        <v>9710</v>
      </c>
      <c r="N34" s="83">
        <f t="shared" si="3"/>
        <v>100.36175710594316</v>
      </c>
      <c r="O34" s="17">
        <v>15176</v>
      </c>
      <c r="P34" s="17">
        <v>13334</v>
      </c>
      <c r="Q34" s="75">
        <f t="shared" si="4"/>
        <v>87.862414338429105</v>
      </c>
      <c r="R34" s="17">
        <v>5848</v>
      </c>
      <c r="S34" s="17">
        <v>4167</v>
      </c>
      <c r="T34" s="75">
        <f t="shared" si="5"/>
        <v>71.255129958960325</v>
      </c>
      <c r="U34" s="17">
        <v>1548</v>
      </c>
      <c r="V34" s="17">
        <v>1405</v>
      </c>
      <c r="W34" s="75">
        <f t="shared" si="0"/>
        <v>90.762273901808783</v>
      </c>
      <c r="X34" s="134">
        <v>17205</v>
      </c>
      <c r="Y34" s="134">
        <v>16173</v>
      </c>
      <c r="Z34" s="83">
        <f t="shared" si="6"/>
        <v>94.001743679163027</v>
      </c>
      <c r="AA34" s="76">
        <v>453</v>
      </c>
      <c r="AB34" s="76">
        <v>410</v>
      </c>
      <c r="AC34" s="75">
        <f t="shared" si="7"/>
        <v>90.507726269315668</v>
      </c>
      <c r="AD34" s="134">
        <v>5066</v>
      </c>
      <c r="AE34" s="134">
        <v>4525</v>
      </c>
      <c r="AF34" s="83">
        <f t="shared" si="8"/>
        <v>89.320963284642716</v>
      </c>
      <c r="AG34" s="76">
        <v>3744</v>
      </c>
      <c r="AH34" s="76">
        <v>3543</v>
      </c>
      <c r="AI34" s="16">
        <f t="shared" si="9"/>
        <v>94.631410256410263</v>
      </c>
      <c r="AJ34" s="252"/>
      <c r="AK34" s="253"/>
      <c r="AL34" s="250">
        <v>52477.37</v>
      </c>
      <c r="AM34" s="250">
        <v>48115.94</v>
      </c>
      <c r="AN34" s="51">
        <f t="shared" si="10"/>
        <v>91.688931819563365</v>
      </c>
    </row>
    <row r="35" spans="1:40" ht="17.25" customHeight="1">
      <c r="A35" s="3">
        <v>21</v>
      </c>
      <c r="B35" s="4" t="s">
        <v>28</v>
      </c>
      <c r="C35" s="115">
        <v>20741</v>
      </c>
      <c r="D35" s="115">
        <v>19446</v>
      </c>
      <c r="E35" s="116">
        <f t="shared" si="1"/>
        <v>93.756328045899423</v>
      </c>
      <c r="F35" s="130">
        <v>8470</v>
      </c>
      <c r="G35" s="130">
        <v>7228</v>
      </c>
      <c r="H35" s="114">
        <f t="shared" si="2"/>
        <v>85.336481700118057</v>
      </c>
      <c r="I35" s="129"/>
      <c r="J35" s="114"/>
      <c r="K35" s="114"/>
      <c r="L35" s="129">
        <v>12271</v>
      </c>
      <c r="M35" s="136">
        <v>12218</v>
      </c>
      <c r="N35" s="83">
        <f t="shared" si="3"/>
        <v>99.568087360443329</v>
      </c>
      <c r="O35" s="17">
        <v>14650</v>
      </c>
      <c r="P35" s="17">
        <v>14268</v>
      </c>
      <c r="Q35" s="75">
        <f t="shared" si="4"/>
        <v>97.392491467576789</v>
      </c>
      <c r="R35" s="17">
        <v>6144</v>
      </c>
      <c r="S35" s="17">
        <v>5923</v>
      </c>
      <c r="T35" s="75">
        <f t="shared" si="5"/>
        <v>96.402994791666671</v>
      </c>
      <c r="U35" s="76">
        <v>1544</v>
      </c>
      <c r="V35" s="76">
        <v>1537</v>
      </c>
      <c r="W35" s="75">
        <f t="shared" si="0"/>
        <v>99.546632124352328</v>
      </c>
      <c r="X35" s="134">
        <v>17206</v>
      </c>
      <c r="Y35" s="134">
        <v>15005</v>
      </c>
      <c r="Z35" s="83">
        <f t="shared" si="6"/>
        <v>87.207950714866911</v>
      </c>
      <c r="AA35" s="76">
        <v>465</v>
      </c>
      <c r="AB35" s="76">
        <v>462</v>
      </c>
      <c r="AC35" s="75">
        <f t="shared" si="7"/>
        <v>99.354838709677423</v>
      </c>
      <c r="AD35" s="134">
        <v>5235</v>
      </c>
      <c r="AE35" s="134">
        <v>5002</v>
      </c>
      <c r="AF35" s="83">
        <f t="shared" si="8"/>
        <v>95.54918815663801</v>
      </c>
      <c r="AG35" s="76">
        <v>3712</v>
      </c>
      <c r="AH35" s="76">
        <v>3712</v>
      </c>
      <c r="AI35" s="16">
        <f t="shared" si="9"/>
        <v>100</v>
      </c>
      <c r="AJ35" s="252"/>
      <c r="AK35" s="253"/>
      <c r="AL35" s="250">
        <v>53311.46</v>
      </c>
      <c r="AM35" s="250">
        <v>51477.34</v>
      </c>
      <c r="AN35" s="51">
        <f t="shared" si="10"/>
        <v>96.559614011696553</v>
      </c>
    </row>
    <row r="36" spans="1:40" ht="17.25" customHeight="1">
      <c r="A36" s="3">
        <v>22</v>
      </c>
      <c r="B36" s="4" t="s">
        <v>29</v>
      </c>
      <c r="C36" s="115">
        <v>39852</v>
      </c>
      <c r="D36" s="115">
        <v>35932</v>
      </c>
      <c r="E36" s="116">
        <f t="shared" si="1"/>
        <v>90.163605339757098</v>
      </c>
      <c r="F36" s="130">
        <v>21425</v>
      </c>
      <c r="G36" s="130">
        <v>17847</v>
      </c>
      <c r="H36" s="114">
        <f t="shared" si="2"/>
        <v>83.299883313885644</v>
      </c>
      <c r="I36" s="129"/>
      <c r="J36" s="114"/>
      <c r="K36" s="114"/>
      <c r="L36" s="129">
        <v>18427</v>
      </c>
      <c r="M36" s="136">
        <v>18085</v>
      </c>
      <c r="N36" s="83">
        <f t="shared" si="3"/>
        <v>98.144027785315032</v>
      </c>
      <c r="O36" s="17">
        <v>30145</v>
      </c>
      <c r="P36" s="17">
        <v>29866</v>
      </c>
      <c r="Q36" s="75">
        <f t="shared" si="4"/>
        <v>99.074473378669765</v>
      </c>
      <c r="R36" s="17">
        <v>11787</v>
      </c>
      <c r="S36" s="17">
        <v>11787</v>
      </c>
      <c r="T36" s="75">
        <f t="shared" si="5"/>
        <v>100</v>
      </c>
      <c r="U36" s="17">
        <v>2557</v>
      </c>
      <c r="V36" s="17">
        <v>2557</v>
      </c>
      <c r="W36" s="75">
        <f t="shared" si="0"/>
        <v>100</v>
      </c>
      <c r="X36" s="134">
        <v>26300</v>
      </c>
      <c r="Y36" s="134">
        <v>29326</v>
      </c>
      <c r="Z36" s="83">
        <f t="shared" si="6"/>
        <v>111.50570342205323</v>
      </c>
      <c r="AA36" s="76">
        <v>1049</v>
      </c>
      <c r="AB36" s="76">
        <v>1049</v>
      </c>
      <c r="AC36" s="75">
        <f t="shared" si="7"/>
        <v>100</v>
      </c>
      <c r="AD36" s="134">
        <v>10591</v>
      </c>
      <c r="AE36" s="134">
        <v>11054</v>
      </c>
      <c r="AF36" s="83">
        <f t="shared" si="8"/>
        <v>104.37163629496743</v>
      </c>
      <c r="AG36" s="76">
        <v>7520</v>
      </c>
      <c r="AH36" s="76">
        <v>7520</v>
      </c>
      <c r="AI36" s="16">
        <f t="shared" si="9"/>
        <v>100</v>
      </c>
      <c r="AJ36" s="252"/>
      <c r="AK36" s="253"/>
      <c r="AL36" s="250">
        <v>103794.2</v>
      </c>
      <c r="AM36" s="250">
        <v>110476.18</v>
      </c>
      <c r="AN36" s="51">
        <f t="shared" si="10"/>
        <v>106.43772002674524</v>
      </c>
    </row>
    <row r="37" spans="1:40" ht="17.25" customHeight="1">
      <c r="A37" s="3">
        <v>23</v>
      </c>
      <c r="B37" s="4" t="s">
        <v>30</v>
      </c>
      <c r="C37" s="115">
        <v>31009</v>
      </c>
      <c r="D37" s="115">
        <v>27117</v>
      </c>
      <c r="E37" s="116">
        <f t="shared" si="1"/>
        <v>87.448805185591283</v>
      </c>
      <c r="F37" s="130">
        <v>13631</v>
      </c>
      <c r="G37" s="130">
        <v>9731</v>
      </c>
      <c r="H37" s="114">
        <f t="shared" si="2"/>
        <v>71.388746240187814</v>
      </c>
      <c r="I37" s="129"/>
      <c r="J37" s="114"/>
      <c r="K37" s="114"/>
      <c r="L37" s="129">
        <v>17378</v>
      </c>
      <c r="M37" s="136">
        <v>17386</v>
      </c>
      <c r="N37" s="83">
        <f t="shared" si="3"/>
        <v>100.04603521694096</v>
      </c>
      <c r="O37" s="17">
        <v>18983</v>
      </c>
      <c r="P37" s="17">
        <v>15910</v>
      </c>
      <c r="Q37" s="75">
        <f t="shared" si="4"/>
        <v>83.811831638834747</v>
      </c>
      <c r="R37" s="17">
        <v>8712</v>
      </c>
      <c r="S37" s="17">
        <v>6637</v>
      </c>
      <c r="T37" s="75">
        <f t="shared" si="5"/>
        <v>76.182277318640956</v>
      </c>
      <c r="U37" s="17">
        <v>2475</v>
      </c>
      <c r="V37" s="17">
        <v>2433</v>
      </c>
      <c r="W37" s="75">
        <f t="shared" si="0"/>
        <v>98.303030303030297</v>
      </c>
      <c r="X37" s="134">
        <v>25080</v>
      </c>
      <c r="Y37" s="134">
        <v>23277</v>
      </c>
      <c r="Z37" s="83">
        <f t="shared" si="6"/>
        <v>92.81100478468899</v>
      </c>
      <c r="AA37" s="76">
        <v>496</v>
      </c>
      <c r="AB37" s="76">
        <v>441</v>
      </c>
      <c r="AC37" s="75">
        <f t="shared" si="7"/>
        <v>88.911290322580641</v>
      </c>
      <c r="AD37" s="134">
        <v>5240</v>
      </c>
      <c r="AE37" s="134">
        <v>4476</v>
      </c>
      <c r="AF37" s="83">
        <f t="shared" si="8"/>
        <v>85.419847328244273</v>
      </c>
      <c r="AG37" s="76">
        <v>5584</v>
      </c>
      <c r="AH37" s="76">
        <v>4868</v>
      </c>
      <c r="AI37" s="16">
        <f t="shared" si="9"/>
        <v>87.177650429799428</v>
      </c>
      <c r="AJ37" s="252"/>
      <c r="AK37" s="253"/>
      <c r="AL37" s="250">
        <v>75881.39</v>
      </c>
      <c r="AM37" s="250">
        <v>69511.820000000007</v>
      </c>
      <c r="AN37" s="51">
        <f t="shared" si="10"/>
        <v>91.605886502606253</v>
      </c>
    </row>
    <row r="38" spans="1:40" ht="17.25" customHeight="1" thickBot="1">
      <c r="A38" s="21">
        <v>24</v>
      </c>
      <c r="B38" s="22" t="s">
        <v>31</v>
      </c>
      <c r="C38" s="117">
        <v>49602</v>
      </c>
      <c r="D38" s="117">
        <v>45308</v>
      </c>
      <c r="E38" s="118">
        <f t="shared" si="1"/>
        <v>91.343091004394978</v>
      </c>
      <c r="F38" s="131">
        <v>23154</v>
      </c>
      <c r="G38" s="131">
        <v>18935</v>
      </c>
      <c r="H38" s="118">
        <f t="shared" si="2"/>
        <v>81.778526388528974</v>
      </c>
      <c r="I38" s="131"/>
      <c r="J38" s="118"/>
      <c r="K38" s="133"/>
      <c r="L38" s="131">
        <v>26448</v>
      </c>
      <c r="M38" s="135">
        <v>26373</v>
      </c>
      <c r="N38" s="80">
        <f t="shared" si="3"/>
        <v>99.71642468239564</v>
      </c>
      <c r="O38" s="79">
        <v>34832</v>
      </c>
      <c r="P38" s="79">
        <v>33480</v>
      </c>
      <c r="Q38" s="80">
        <f t="shared" si="4"/>
        <v>96.118511713367013</v>
      </c>
      <c r="R38" s="79">
        <v>13352</v>
      </c>
      <c r="S38" s="79">
        <v>13122</v>
      </c>
      <c r="T38" s="80">
        <f t="shared" si="5"/>
        <v>98.277411623726778</v>
      </c>
      <c r="U38" s="79">
        <v>3606</v>
      </c>
      <c r="V38" s="79">
        <v>3532</v>
      </c>
      <c r="W38" s="80">
        <f t="shared" si="0"/>
        <v>97.947864669994459</v>
      </c>
      <c r="X38" s="135">
        <v>36563</v>
      </c>
      <c r="Y38" s="135">
        <v>33402</v>
      </c>
      <c r="Z38" s="80">
        <f t="shared" si="6"/>
        <v>91.354648141563871</v>
      </c>
      <c r="AA38" s="81">
        <v>1282</v>
      </c>
      <c r="AB38" s="81">
        <v>1278</v>
      </c>
      <c r="AC38" s="80">
        <f t="shared" si="7"/>
        <v>99.68798751950078</v>
      </c>
      <c r="AD38" s="135">
        <v>12542</v>
      </c>
      <c r="AE38" s="135">
        <v>12126</v>
      </c>
      <c r="AF38" s="80">
        <f t="shared" si="8"/>
        <v>96.683144634029659</v>
      </c>
      <c r="AG38" s="81">
        <v>7448</v>
      </c>
      <c r="AH38" s="81">
        <v>7449</v>
      </c>
      <c r="AI38" s="260">
        <f t="shared" si="9"/>
        <v>100.01342642320085</v>
      </c>
      <c r="AJ38" s="255"/>
      <c r="AK38" s="256"/>
      <c r="AL38" s="257">
        <v>115366.47</v>
      </c>
      <c r="AM38" s="257">
        <v>116590.59</v>
      </c>
      <c r="AN38" s="61">
        <f t="shared" si="10"/>
        <v>101.06107086400407</v>
      </c>
    </row>
    <row r="39" spans="1:40" s="2" customFormat="1" ht="18" customHeight="1" thickBot="1">
      <c r="A39" s="448" t="s">
        <v>32</v>
      </c>
      <c r="B39" s="449"/>
      <c r="C39" s="54">
        <f>C10+C11+C12+C13+C14+C15+C16+C17+C25+C26+C27+C28+C29+C30+C31+C32+C33+C34+C35+C36+C37+C38</f>
        <v>633857</v>
      </c>
      <c r="D39" s="352">
        <f t="shared" ref="D39:AM39" si="12">D10+D11+D12+D13+D14+D15+D16+D17+D25+D26+D27+D28+D29+D30+D31+D32+D33+D34+D35+D36+D37+D38</f>
        <v>504515</v>
      </c>
      <c r="E39" s="354">
        <f t="shared" si="1"/>
        <v>79.59445111436807</v>
      </c>
      <c r="F39" s="353">
        <f t="shared" si="12"/>
        <v>284600</v>
      </c>
      <c r="G39" s="352">
        <f t="shared" si="12"/>
        <v>173256</v>
      </c>
      <c r="H39" s="354">
        <f t="shared" si="2"/>
        <v>60.877020379479973</v>
      </c>
      <c r="I39" s="353">
        <f t="shared" si="12"/>
        <v>0</v>
      </c>
      <c r="J39" s="54">
        <f t="shared" si="12"/>
        <v>2</v>
      </c>
      <c r="K39" s="54">
        <v>0</v>
      </c>
      <c r="L39" s="54">
        <f t="shared" si="12"/>
        <v>349257</v>
      </c>
      <c r="M39" s="352">
        <f t="shared" si="12"/>
        <v>331257</v>
      </c>
      <c r="N39" s="361">
        <f t="shared" si="3"/>
        <v>94.846202080416433</v>
      </c>
      <c r="O39" s="353">
        <f t="shared" si="12"/>
        <v>434837</v>
      </c>
      <c r="P39" s="352">
        <f t="shared" si="12"/>
        <v>392246</v>
      </c>
      <c r="Q39" s="361">
        <f t="shared" si="4"/>
        <v>90.20529531755578</v>
      </c>
      <c r="R39" s="353">
        <f t="shared" si="12"/>
        <v>177260</v>
      </c>
      <c r="S39" s="352">
        <f t="shared" si="12"/>
        <v>160095</v>
      </c>
      <c r="T39" s="361">
        <f t="shared" si="5"/>
        <v>90.316484260408444</v>
      </c>
      <c r="U39" s="353">
        <f t="shared" si="12"/>
        <v>45956</v>
      </c>
      <c r="V39" s="352">
        <f t="shared" si="12"/>
        <v>45256</v>
      </c>
      <c r="W39" s="361">
        <f t="shared" si="0"/>
        <v>98.47680389938202</v>
      </c>
      <c r="X39" s="353">
        <f t="shared" si="12"/>
        <v>479296</v>
      </c>
      <c r="Y39" s="352">
        <f t="shared" si="12"/>
        <v>458866</v>
      </c>
      <c r="Z39" s="361">
        <f t="shared" si="6"/>
        <v>95.737498330885302</v>
      </c>
      <c r="AA39" s="353">
        <f t="shared" si="12"/>
        <v>14707</v>
      </c>
      <c r="AB39" s="352">
        <f t="shared" si="12"/>
        <v>13926</v>
      </c>
      <c r="AC39" s="361">
        <f t="shared" si="7"/>
        <v>94.689603590127149</v>
      </c>
      <c r="AD39" s="353">
        <f t="shared" si="12"/>
        <v>155077</v>
      </c>
      <c r="AE39" s="352">
        <f t="shared" si="12"/>
        <v>145493</v>
      </c>
      <c r="AF39" s="361">
        <f t="shared" si="8"/>
        <v>93.819844335394677</v>
      </c>
      <c r="AG39" s="353">
        <f t="shared" si="12"/>
        <v>109136</v>
      </c>
      <c r="AH39" s="352">
        <f t="shared" si="12"/>
        <v>97459</v>
      </c>
      <c r="AI39" s="362">
        <f t="shared" si="9"/>
        <v>89.300505790939738</v>
      </c>
      <c r="AJ39" s="353">
        <f t="shared" si="12"/>
        <v>0</v>
      </c>
      <c r="AK39" s="54">
        <f t="shared" si="12"/>
        <v>0</v>
      </c>
      <c r="AL39" s="54">
        <f t="shared" si="12"/>
        <v>1606951.5099999998</v>
      </c>
      <c r="AM39" s="418">
        <f t="shared" si="12"/>
        <v>1540203.4000000001</v>
      </c>
      <c r="AN39" s="62">
        <f t="shared" si="10"/>
        <v>95.846289724075135</v>
      </c>
    </row>
    <row r="40" spans="1:40" ht="17.25" customHeight="1" thickBot="1">
      <c r="A40" s="450" t="s">
        <v>228</v>
      </c>
      <c r="B40" s="451"/>
      <c r="C40" s="337">
        <v>293403</v>
      </c>
      <c r="D40" s="355">
        <v>288993</v>
      </c>
      <c r="E40" s="354">
        <f t="shared" si="1"/>
        <v>98.49694788396846</v>
      </c>
      <c r="F40" s="356">
        <v>0</v>
      </c>
      <c r="G40" s="355">
        <v>0</v>
      </c>
      <c r="H40" s="354">
        <v>0</v>
      </c>
      <c r="I40" s="356">
        <v>236906</v>
      </c>
      <c r="J40" s="337">
        <v>233683</v>
      </c>
      <c r="K40" s="409">
        <f t="shared" ref="K40:K42" si="13">J40*100/I40</f>
        <v>98.639544798358841</v>
      </c>
      <c r="L40" s="337">
        <v>56497</v>
      </c>
      <c r="M40" s="355">
        <v>55310</v>
      </c>
      <c r="N40" s="361">
        <f t="shared" si="3"/>
        <v>97.899003486910814</v>
      </c>
      <c r="O40" s="356">
        <v>43341</v>
      </c>
      <c r="P40" s="355">
        <v>42886</v>
      </c>
      <c r="Q40" s="361">
        <f t="shared" si="4"/>
        <v>98.950185736369718</v>
      </c>
      <c r="R40" s="356">
        <v>0</v>
      </c>
      <c r="S40" s="355">
        <v>1</v>
      </c>
      <c r="T40" s="361">
        <v>0</v>
      </c>
      <c r="U40" s="356">
        <v>53825</v>
      </c>
      <c r="V40" s="355">
        <v>53057</v>
      </c>
      <c r="W40" s="361">
        <v>98.6</v>
      </c>
      <c r="X40" s="356">
        <v>567300</v>
      </c>
      <c r="Y40" s="355">
        <v>514888</v>
      </c>
      <c r="Z40" s="361">
        <f t="shared" si="6"/>
        <v>90.761149303719378</v>
      </c>
      <c r="AA40" s="356">
        <v>6898</v>
      </c>
      <c r="AB40" s="355">
        <v>6392</v>
      </c>
      <c r="AC40" s="361">
        <f t="shared" si="7"/>
        <v>92.664540446506237</v>
      </c>
      <c r="AD40" s="356">
        <v>80223</v>
      </c>
      <c r="AE40" s="355">
        <v>73378</v>
      </c>
      <c r="AF40" s="361">
        <f t="shared" si="8"/>
        <v>91.467534248282917</v>
      </c>
      <c r="AG40" s="356">
        <f>'1-8 2015 обл. ЛПУ+ УльяновскОМС'!AM19</f>
        <v>0</v>
      </c>
      <c r="AH40" s="355">
        <f>'1-8 2015 обл. ЛПУ+ УльяновскОМС'!AN19</f>
        <v>0</v>
      </c>
      <c r="AI40" s="362">
        <v>0</v>
      </c>
      <c r="AJ40" s="356">
        <f>'1-8 2015 обл. ЛПУ+ УльяновскОМС'!AP19</f>
        <v>0</v>
      </c>
      <c r="AK40" s="337">
        <f>'1-8 2015 обл. ЛПУ+ УльяновскОМС'!AQ19</f>
        <v>0</v>
      </c>
      <c r="AL40" s="214">
        <v>1777316.89</v>
      </c>
      <c r="AM40" s="214">
        <v>1754827.8</v>
      </c>
      <c r="AN40" s="62">
        <f t="shared" si="10"/>
        <v>98.734660649064111</v>
      </c>
    </row>
    <row r="41" spans="1:40" ht="17.25" customHeight="1" thickBot="1">
      <c r="A41" s="452" t="s">
        <v>226</v>
      </c>
      <c r="B41" s="453"/>
      <c r="C41" s="338">
        <v>67008</v>
      </c>
      <c r="D41" s="357">
        <v>53237</v>
      </c>
      <c r="E41" s="354">
        <f t="shared" si="1"/>
        <v>79.448722540592172</v>
      </c>
      <c r="F41" s="358">
        <v>1556</v>
      </c>
      <c r="G41" s="357">
        <v>1386</v>
      </c>
      <c r="H41" s="354">
        <f t="shared" si="2"/>
        <v>89.07455012853471</v>
      </c>
      <c r="I41" s="358">
        <v>0</v>
      </c>
      <c r="J41" s="338">
        <v>0</v>
      </c>
      <c r="K41" s="54">
        <v>0</v>
      </c>
      <c r="L41" s="338">
        <v>65452</v>
      </c>
      <c r="M41" s="357">
        <v>51851</v>
      </c>
      <c r="N41" s="361">
        <f t="shared" si="3"/>
        <v>79.219886328912793</v>
      </c>
      <c r="O41" s="358">
        <v>81419</v>
      </c>
      <c r="P41" s="357">
        <v>61045</v>
      </c>
      <c r="Q41" s="361">
        <f t="shared" si="4"/>
        <v>74.976356870018051</v>
      </c>
      <c r="R41" s="358">
        <v>1040</v>
      </c>
      <c r="S41" s="357">
        <v>969</v>
      </c>
      <c r="T41" s="361">
        <f t="shared" si="5"/>
        <v>93.17307692307692</v>
      </c>
      <c r="U41" s="358">
        <v>299</v>
      </c>
      <c r="V41" s="357">
        <v>299</v>
      </c>
      <c r="W41" s="361">
        <f t="shared" si="0"/>
        <v>100</v>
      </c>
      <c r="X41" s="358">
        <v>4171</v>
      </c>
      <c r="Y41" s="357">
        <v>3670</v>
      </c>
      <c r="Z41" s="361">
        <f t="shared" si="6"/>
        <v>87.988491968352918</v>
      </c>
      <c r="AA41" s="358">
        <v>1006</v>
      </c>
      <c r="AB41" s="357">
        <v>827</v>
      </c>
      <c r="AC41" s="361">
        <f t="shared" si="7"/>
        <v>82.206759443339962</v>
      </c>
      <c r="AD41" s="358">
        <v>9500</v>
      </c>
      <c r="AE41" s="357">
        <v>8835</v>
      </c>
      <c r="AF41" s="361">
        <f t="shared" si="8"/>
        <v>93</v>
      </c>
      <c r="AG41" s="358">
        <f>'1-8 2015 Ведом.+частн. ОМС'!AG36</f>
        <v>0</v>
      </c>
      <c r="AH41" s="357">
        <f>'1-8 2015 Ведом.+частн. ОМС'!AH36</f>
        <v>0</v>
      </c>
      <c r="AI41" s="362">
        <v>0</v>
      </c>
      <c r="AJ41" s="358">
        <f>'1-8 2015 Ведом.+частн. ОМС'!AJ36</f>
        <v>407163.5</v>
      </c>
      <c r="AK41" s="338">
        <f>'1-8 2015 Ведом.+частн. ОМС'!AK36</f>
        <v>376970.98</v>
      </c>
      <c r="AL41" s="338">
        <v>407163.5</v>
      </c>
      <c r="AM41" s="338">
        <v>376970.98</v>
      </c>
      <c r="AN41" s="339">
        <f t="shared" si="10"/>
        <v>92.58466930360899</v>
      </c>
    </row>
    <row r="42" spans="1:40" s="2" customFormat="1" ht="17.25" customHeight="1" thickBot="1">
      <c r="A42" s="450" t="s">
        <v>227</v>
      </c>
      <c r="B42" s="451"/>
      <c r="C42" s="350">
        <f>C8+C9+C39+C40+C41</f>
        <v>2196143</v>
      </c>
      <c r="D42" s="359">
        <f t="shared" ref="D42:AM42" si="14">D8+D9+D39+D40+D41</f>
        <v>1956640</v>
      </c>
      <c r="E42" s="354">
        <f t="shared" si="1"/>
        <v>89.094380466117187</v>
      </c>
      <c r="F42" s="360">
        <f t="shared" si="14"/>
        <v>707453</v>
      </c>
      <c r="G42" s="359">
        <f t="shared" si="14"/>
        <v>524680</v>
      </c>
      <c r="H42" s="354">
        <f t="shared" si="2"/>
        <v>74.164644153039148</v>
      </c>
      <c r="I42" s="360">
        <f t="shared" si="14"/>
        <v>243376</v>
      </c>
      <c r="J42" s="350">
        <f t="shared" si="14"/>
        <v>239905</v>
      </c>
      <c r="K42" s="409">
        <f t="shared" si="13"/>
        <v>98.573811715206105</v>
      </c>
      <c r="L42" s="350">
        <f t="shared" si="14"/>
        <v>1245314</v>
      </c>
      <c r="M42" s="359">
        <f t="shared" si="14"/>
        <v>1192055</v>
      </c>
      <c r="N42" s="361">
        <f t="shared" si="3"/>
        <v>95.723247309513908</v>
      </c>
      <c r="O42" s="360">
        <f t="shared" si="14"/>
        <v>1633802</v>
      </c>
      <c r="P42" s="359">
        <f t="shared" si="14"/>
        <v>1488725</v>
      </c>
      <c r="Q42" s="361">
        <f t="shared" si="4"/>
        <v>91.120282629106825</v>
      </c>
      <c r="R42" s="360">
        <f t="shared" si="14"/>
        <v>415227</v>
      </c>
      <c r="S42" s="359">
        <f t="shared" si="14"/>
        <v>370314</v>
      </c>
      <c r="T42" s="361">
        <f t="shared" si="5"/>
        <v>89.183506852878068</v>
      </c>
      <c r="U42" s="360">
        <f t="shared" si="14"/>
        <v>156287</v>
      </c>
      <c r="V42" s="359">
        <f t="shared" si="14"/>
        <v>153469</v>
      </c>
      <c r="W42" s="361">
        <f t="shared" si="0"/>
        <v>98.196906972428934</v>
      </c>
      <c r="X42" s="360">
        <f t="shared" si="14"/>
        <v>1573980</v>
      </c>
      <c r="Y42" s="359">
        <f t="shared" si="14"/>
        <v>1452411</v>
      </c>
      <c r="Z42" s="361">
        <f t="shared" si="6"/>
        <v>92.276331338390577</v>
      </c>
      <c r="AA42" s="360">
        <f t="shared" si="14"/>
        <v>42788</v>
      </c>
      <c r="AB42" s="359">
        <f t="shared" si="14"/>
        <v>40755</v>
      </c>
      <c r="AC42" s="361">
        <f t="shared" si="7"/>
        <v>95.248667850799293</v>
      </c>
      <c r="AD42" s="360">
        <f t="shared" si="14"/>
        <v>473152</v>
      </c>
      <c r="AE42" s="359">
        <f t="shared" si="14"/>
        <v>439539</v>
      </c>
      <c r="AF42" s="361">
        <f t="shared" si="8"/>
        <v>92.895940416610301</v>
      </c>
      <c r="AG42" s="360">
        <f t="shared" si="14"/>
        <v>269224</v>
      </c>
      <c r="AH42" s="359">
        <f t="shared" si="14"/>
        <v>233642</v>
      </c>
      <c r="AI42" s="362">
        <f t="shared" si="9"/>
        <v>86.783496270763379</v>
      </c>
      <c r="AJ42" s="360">
        <f t="shared" si="14"/>
        <v>407163.5</v>
      </c>
      <c r="AK42" s="350">
        <f t="shared" si="14"/>
        <v>376970.98</v>
      </c>
      <c r="AL42" s="369">
        <f t="shared" si="14"/>
        <v>6781126.919999999</v>
      </c>
      <c r="AM42" s="369">
        <f t="shared" si="14"/>
        <v>6650179.5099999998</v>
      </c>
      <c r="AN42" s="62">
        <v>98.1</v>
      </c>
    </row>
    <row r="43" spans="1:40" ht="15">
      <c r="L43" s="201"/>
      <c r="V43" s="132"/>
      <c r="W43" s="6"/>
      <c r="X43" s="6"/>
      <c r="Y43" s="6"/>
      <c r="Z43" s="6"/>
      <c r="AA43" s="56"/>
      <c r="AI43" s="6"/>
      <c r="AJ43" s="6"/>
      <c r="AK43" s="6"/>
      <c r="AL43" s="6"/>
      <c r="AM43" s="6"/>
      <c r="AN43" s="6"/>
    </row>
    <row r="44" spans="1:40" ht="15">
      <c r="V44" s="132"/>
    </row>
    <row r="45" spans="1:40" ht="15">
      <c r="V45" s="132"/>
    </row>
    <row r="46" spans="1:40" ht="15">
      <c r="V46" s="132"/>
    </row>
    <row r="47" spans="1:40" ht="15">
      <c r="V47" s="132"/>
    </row>
    <row r="48" spans="1:40" ht="15">
      <c r="V48" s="132"/>
    </row>
    <row r="49" spans="22:22" ht="15">
      <c r="V49" s="132"/>
    </row>
    <row r="50" spans="22:22" ht="15">
      <c r="V50" s="132"/>
    </row>
    <row r="51" spans="22:22" ht="15">
      <c r="V51" s="132"/>
    </row>
    <row r="52" spans="22:22" ht="15">
      <c r="V52" s="132"/>
    </row>
    <row r="53" spans="22:22" ht="15">
      <c r="V53" s="132"/>
    </row>
    <row r="54" spans="22:22" ht="15">
      <c r="V54" s="132"/>
    </row>
    <row r="55" spans="22:22" ht="15">
      <c r="V55" s="132"/>
    </row>
    <row r="56" spans="22:22" ht="15">
      <c r="V56" s="132"/>
    </row>
    <row r="57" spans="22:22" ht="15">
      <c r="V57" s="132"/>
    </row>
    <row r="58" spans="22:22" ht="15">
      <c r="V58" s="132"/>
    </row>
    <row r="59" spans="22:22" ht="15">
      <c r="V59" s="132"/>
    </row>
    <row r="60" spans="22:22" ht="15">
      <c r="V60" s="132"/>
    </row>
    <row r="61" spans="22:22" ht="15">
      <c r="V61" s="132"/>
    </row>
    <row r="62" spans="22:22" ht="15">
      <c r="V62" s="132"/>
    </row>
    <row r="63" spans="22:22" ht="15">
      <c r="V63" s="132"/>
    </row>
    <row r="64" spans="22:22" ht="15">
      <c r="V64" s="132"/>
    </row>
  </sheetData>
  <mergeCells count="62">
    <mergeCell ref="A39:B39"/>
    <mergeCell ref="A40:B40"/>
    <mergeCell ref="A41:B41"/>
    <mergeCell ref="A42:B42"/>
    <mergeCell ref="AD5:AD7"/>
    <mergeCell ref="A2:A7"/>
    <mergeCell ref="U5:U7"/>
    <mergeCell ref="B2:B7"/>
    <mergeCell ref="I4:K4"/>
    <mergeCell ref="R3:T4"/>
    <mergeCell ref="P5:P7"/>
    <mergeCell ref="Q5:Q7"/>
    <mergeCell ref="C5:C7"/>
    <mergeCell ref="D5:D7"/>
    <mergeCell ref="AE5:AE7"/>
    <mergeCell ref="AF5:AF7"/>
    <mergeCell ref="F3:N3"/>
    <mergeCell ref="X3:Z4"/>
    <mergeCell ref="U3:W4"/>
    <mergeCell ref="I5:I7"/>
    <mergeCell ref="J5:J7"/>
    <mergeCell ref="K5:K7"/>
    <mergeCell ref="L4:N4"/>
    <mergeCell ref="N5:N7"/>
    <mergeCell ref="AA3:AC4"/>
    <mergeCell ref="AC5:AC7"/>
    <mergeCell ref="AA5:AA7"/>
    <mergeCell ref="W5:W7"/>
    <mergeCell ref="M5:M7"/>
    <mergeCell ref="O3:Q4"/>
    <mergeCell ref="AJ2:AK4"/>
    <mergeCell ref="AG2:AI4"/>
    <mergeCell ref="O5:O7"/>
    <mergeCell ref="V5:V7"/>
    <mergeCell ref="E5:E7"/>
    <mergeCell ref="X5:X7"/>
    <mergeCell ref="Y5:Y7"/>
    <mergeCell ref="Z5:Z7"/>
    <mergeCell ref="AI5:AI7"/>
    <mergeCell ref="AB5:AB7"/>
    <mergeCell ref="R5:R7"/>
    <mergeCell ref="C2:T2"/>
    <mergeCell ref="F4:H4"/>
    <mergeCell ref="F5:F7"/>
    <mergeCell ref="G5:G7"/>
    <mergeCell ref="H5:H7"/>
    <mergeCell ref="AL2:AL7"/>
    <mergeCell ref="AM2:AM7"/>
    <mergeCell ref="AN2:AN7"/>
    <mergeCell ref="U1:AN1"/>
    <mergeCell ref="C1:T1"/>
    <mergeCell ref="AD3:AF4"/>
    <mergeCell ref="AA2:AF2"/>
    <mergeCell ref="AG5:AG7"/>
    <mergeCell ref="T5:T7"/>
    <mergeCell ref="AH5:AH7"/>
    <mergeCell ref="AJ5:AJ7"/>
    <mergeCell ref="AK5:AK7"/>
    <mergeCell ref="U2:Z2"/>
    <mergeCell ref="S5:S7"/>
    <mergeCell ref="L5:L7"/>
    <mergeCell ref="C3:E4"/>
  </mergeCells>
  <phoneticPr fontId="8" type="noConversion"/>
  <pageMargins left="0" right="0" top="0.39370078740157483" bottom="0" header="0" footer="0"/>
  <pageSetup paperSize="9" scale="69" orientation="landscape" r:id="rId1"/>
  <headerFooter alignWithMargins="0"/>
  <colBreaks count="1" manualBreakCount="1">
    <brk id="20" max="42" man="1"/>
  </colBreaks>
  <ignoredErrors>
    <ignoredError sqref="AC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view="pageBreakPreview" zoomScale="75" zoomScaleNormal="60" zoomScaleSheetLayoutView="75" workbookViewId="0">
      <pane xSplit="2" ySplit="7" topLeftCell="N8" activePane="bottomRight" state="frozen"/>
      <selection pane="topRight" activeCell="C1" sqref="C1"/>
      <selection pane="bottomLeft" activeCell="A8" sqref="A8"/>
      <selection pane="bottomRight" activeCell="U3" sqref="U3:W4"/>
    </sheetView>
  </sheetViews>
  <sheetFormatPr defaultRowHeight="12.75"/>
  <cols>
    <col min="1" max="1" width="3.5703125" customWidth="1"/>
    <col min="2" max="2" width="18.28515625" customWidth="1"/>
    <col min="3" max="35" width="8.85546875" customWidth="1"/>
    <col min="36" max="36" width="12.7109375" style="28" customWidth="1"/>
  </cols>
  <sheetData>
    <row r="1" spans="1:40" ht="38.25" customHeight="1">
      <c r="A1" s="191"/>
      <c r="B1" s="191"/>
      <c r="C1" s="465" t="s">
        <v>242</v>
      </c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502" t="s">
        <v>243</v>
      </c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</row>
    <row r="2" spans="1:40" ht="18" customHeight="1">
      <c r="A2" s="419" t="s">
        <v>0</v>
      </c>
      <c r="B2" s="419" t="s">
        <v>1</v>
      </c>
      <c r="C2" s="423" t="s">
        <v>59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5"/>
      <c r="U2" s="472" t="s">
        <v>183</v>
      </c>
      <c r="V2" s="473"/>
      <c r="W2" s="473"/>
      <c r="X2" s="473"/>
      <c r="Y2" s="473"/>
      <c r="Z2" s="474"/>
      <c r="AA2" s="472" t="s">
        <v>184</v>
      </c>
      <c r="AB2" s="473"/>
      <c r="AC2" s="473"/>
      <c r="AD2" s="473"/>
      <c r="AE2" s="473"/>
      <c r="AF2" s="474"/>
      <c r="AG2" s="475" t="s">
        <v>60</v>
      </c>
      <c r="AH2" s="475"/>
      <c r="AI2" s="475"/>
      <c r="AJ2" s="475" t="s">
        <v>61</v>
      </c>
    </row>
    <row r="3" spans="1:40" ht="18" customHeight="1">
      <c r="A3" s="420"/>
      <c r="B3" s="420"/>
      <c r="C3" s="472" t="s">
        <v>180</v>
      </c>
      <c r="D3" s="473"/>
      <c r="E3" s="473"/>
      <c r="F3" s="469" t="s">
        <v>176</v>
      </c>
      <c r="G3" s="469"/>
      <c r="H3" s="469"/>
      <c r="I3" s="469"/>
      <c r="J3" s="469"/>
      <c r="K3" s="469"/>
      <c r="L3" s="469"/>
      <c r="M3" s="469"/>
      <c r="N3" s="469"/>
      <c r="O3" s="501" t="s">
        <v>56</v>
      </c>
      <c r="P3" s="501"/>
      <c r="Q3" s="501"/>
      <c r="R3" s="446" t="s">
        <v>252</v>
      </c>
      <c r="S3" s="446"/>
      <c r="T3" s="447"/>
      <c r="U3" s="433" t="s">
        <v>181</v>
      </c>
      <c r="V3" s="433"/>
      <c r="W3" s="433"/>
      <c r="X3" s="433" t="s">
        <v>182</v>
      </c>
      <c r="Y3" s="433"/>
      <c r="Z3" s="433"/>
      <c r="AA3" s="433" t="s">
        <v>179</v>
      </c>
      <c r="AB3" s="433"/>
      <c r="AC3" s="433"/>
      <c r="AD3" s="433" t="s">
        <v>178</v>
      </c>
      <c r="AE3" s="433"/>
      <c r="AF3" s="433"/>
      <c r="AG3" s="475"/>
      <c r="AH3" s="475"/>
      <c r="AI3" s="475"/>
      <c r="AJ3" s="475"/>
    </row>
    <row r="4" spans="1:40" ht="39" customHeight="1">
      <c r="A4" s="492"/>
      <c r="B4" s="421"/>
      <c r="C4" s="476"/>
      <c r="D4" s="477"/>
      <c r="E4" s="477"/>
      <c r="F4" s="442" t="s">
        <v>174</v>
      </c>
      <c r="G4" s="443"/>
      <c r="H4" s="444"/>
      <c r="I4" s="442" t="s">
        <v>175</v>
      </c>
      <c r="J4" s="443"/>
      <c r="K4" s="444"/>
      <c r="L4" s="442" t="s">
        <v>177</v>
      </c>
      <c r="M4" s="443"/>
      <c r="N4" s="444"/>
      <c r="O4" s="501"/>
      <c r="P4" s="501"/>
      <c r="Q4" s="501"/>
      <c r="R4" s="499"/>
      <c r="S4" s="499"/>
      <c r="T4" s="500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98"/>
      <c r="AH4" s="498"/>
      <c r="AI4" s="498"/>
      <c r="AJ4" s="497"/>
    </row>
    <row r="5" spans="1:40" ht="12.75" customHeight="1">
      <c r="A5" s="492"/>
      <c r="B5" s="421"/>
      <c r="C5" s="460" t="s">
        <v>5</v>
      </c>
      <c r="D5" s="456" t="s">
        <v>6</v>
      </c>
      <c r="E5" s="427" t="s">
        <v>44</v>
      </c>
      <c r="F5" s="460" t="s">
        <v>5</v>
      </c>
      <c r="G5" s="456" t="s">
        <v>6</v>
      </c>
      <c r="H5" s="427" t="s">
        <v>44</v>
      </c>
      <c r="I5" s="460" t="s">
        <v>5</v>
      </c>
      <c r="J5" s="456" t="s">
        <v>6</v>
      </c>
      <c r="K5" s="427" t="s">
        <v>44</v>
      </c>
      <c r="L5" s="460" t="s">
        <v>5</v>
      </c>
      <c r="M5" s="456" t="s">
        <v>6</v>
      </c>
      <c r="N5" s="427" t="s">
        <v>44</v>
      </c>
      <c r="O5" s="456" t="s">
        <v>5</v>
      </c>
      <c r="P5" s="456" t="s">
        <v>6</v>
      </c>
      <c r="Q5" s="427" t="s">
        <v>44</v>
      </c>
      <c r="R5" s="456" t="s">
        <v>5</v>
      </c>
      <c r="S5" s="456" t="s">
        <v>6</v>
      </c>
      <c r="T5" s="427" t="s">
        <v>44</v>
      </c>
      <c r="U5" s="456" t="s">
        <v>5</v>
      </c>
      <c r="V5" s="456" t="s">
        <v>6</v>
      </c>
      <c r="W5" s="427" t="s">
        <v>44</v>
      </c>
      <c r="X5" s="456" t="s">
        <v>5</v>
      </c>
      <c r="Y5" s="456" t="s">
        <v>6</v>
      </c>
      <c r="Z5" s="427" t="s">
        <v>44</v>
      </c>
      <c r="AA5" s="461" t="s">
        <v>5</v>
      </c>
      <c r="AB5" s="461" t="s">
        <v>6</v>
      </c>
      <c r="AC5" s="427" t="s">
        <v>44</v>
      </c>
      <c r="AD5" s="461" t="s">
        <v>5</v>
      </c>
      <c r="AE5" s="461" t="s">
        <v>6</v>
      </c>
      <c r="AF5" s="427" t="s">
        <v>44</v>
      </c>
      <c r="AG5" s="461" t="s">
        <v>5</v>
      </c>
      <c r="AH5" s="461" t="s">
        <v>6</v>
      </c>
      <c r="AI5" s="427" t="s">
        <v>44</v>
      </c>
      <c r="AJ5" s="494">
        <v>41640</v>
      </c>
    </row>
    <row r="6" spans="1:40">
      <c r="A6" s="492"/>
      <c r="B6" s="421"/>
      <c r="C6" s="460"/>
      <c r="D6" s="456"/>
      <c r="E6" s="428"/>
      <c r="F6" s="460"/>
      <c r="G6" s="456"/>
      <c r="H6" s="428"/>
      <c r="I6" s="460"/>
      <c r="J6" s="456"/>
      <c r="K6" s="428"/>
      <c r="L6" s="460"/>
      <c r="M6" s="456"/>
      <c r="N6" s="428"/>
      <c r="O6" s="456"/>
      <c r="P6" s="456"/>
      <c r="Q6" s="428"/>
      <c r="R6" s="456"/>
      <c r="S6" s="456"/>
      <c r="T6" s="428"/>
      <c r="U6" s="456"/>
      <c r="V6" s="456"/>
      <c r="W6" s="428"/>
      <c r="X6" s="456"/>
      <c r="Y6" s="456"/>
      <c r="Z6" s="428"/>
      <c r="AA6" s="458"/>
      <c r="AB6" s="458"/>
      <c r="AC6" s="428"/>
      <c r="AD6" s="458"/>
      <c r="AE6" s="458"/>
      <c r="AF6" s="428"/>
      <c r="AG6" s="458"/>
      <c r="AH6" s="458"/>
      <c r="AI6" s="428"/>
      <c r="AJ6" s="495"/>
    </row>
    <row r="7" spans="1:40" ht="9.75" customHeight="1">
      <c r="A7" s="493"/>
      <c r="B7" s="422"/>
      <c r="C7" s="491"/>
      <c r="D7" s="490"/>
      <c r="E7" s="429"/>
      <c r="F7" s="491"/>
      <c r="G7" s="490"/>
      <c r="H7" s="429"/>
      <c r="I7" s="491"/>
      <c r="J7" s="490"/>
      <c r="K7" s="429"/>
      <c r="L7" s="491"/>
      <c r="M7" s="490"/>
      <c r="N7" s="429"/>
      <c r="O7" s="490"/>
      <c r="P7" s="490"/>
      <c r="Q7" s="429"/>
      <c r="R7" s="490"/>
      <c r="S7" s="490"/>
      <c r="T7" s="429"/>
      <c r="U7" s="490"/>
      <c r="V7" s="490"/>
      <c r="W7" s="429"/>
      <c r="X7" s="490"/>
      <c r="Y7" s="490"/>
      <c r="Z7" s="429"/>
      <c r="AA7" s="459"/>
      <c r="AB7" s="459"/>
      <c r="AC7" s="429"/>
      <c r="AD7" s="459"/>
      <c r="AE7" s="459"/>
      <c r="AF7" s="429"/>
      <c r="AG7" s="459"/>
      <c r="AH7" s="459"/>
      <c r="AI7" s="429"/>
      <c r="AJ7" s="496"/>
    </row>
    <row r="8" spans="1:40" ht="18" customHeight="1">
      <c r="A8" s="3">
        <v>1</v>
      </c>
      <c r="B8" s="4" t="s">
        <v>8</v>
      </c>
      <c r="C8" s="70">
        <f>'1- 8 2015 УО ОМС'!C8/AJ8</f>
        <v>1.5582926944004516</v>
      </c>
      <c r="D8" s="70">
        <f>'1- 8 2015 УО ОМС'!D8/AJ8</f>
        <v>1.3162388471610242</v>
      </c>
      <c r="E8" s="71">
        <f t="shared" ref="E8:E40" si="0">D8*100/C8</f>
        <v>84.46672771365607</v>
      </c>
      <c r="F8" s="70">
        <f>'1- 8 2015 УО ОМС'!F8/'на 1 застр. ОМС'!AJ8</f>
        <v>0.40018503128283128</v>
      </c>
      <c r="G8" s="70">
        <f>'1- 8 2015 УО ОМС'!G8/'на 1 застр. ОМС'!AJ8</f>
        <v>0.19414172141815503</v>
      </c>
      <c r="H8" s="71">
        <f>G8*100/F8</f>
        <v>48.512989302927004</v>
      </c>
      <c r="I8" s="70">
        <f>'1- 8 2015 УО ОМС'!I8/'на 1 застр. ОМС'!AJ8</f>
        <v>0</v>
      </c>
      <c r="J8" s="70">
        <f>'1- 8 2015 УО ОМС'!J8/'на 1 застр. ОМС'!AJ8</f>
        <v>0</v>
      </c>
      <c r="K8" s="71" t="e">
        <f>J8*100/I8</f>
        <v>#DIV/0!</v>
      </c>
      <c r="L8" s="70">
        <f>'1- 8 2015 УО ОМС'!L8/'на 1 застр. ОМС'!AJ8</f>
        <v>1.1581076631176204</v>
      </c>
      <c r="M8" s="70">
        <f>'1- 8 2015 УО ОМС'!M8/'на 1 застр. ОМС'!AJ8</f>
        <v>1.1220971257428694</v>
      </c>
      <c r="N8" s="71">
        <f>M8*100/L8</f>
        <v>96.890570840554602</v>
      </c>
      <c r="O8" s="70">
        <f>'1- 8 2015 УО ОМС'!O8/AJ8</f>
        <v>1.2950229721041819</v>
      </c>
      <c r="P8" s="70">
        <f>'1- 8 2015 УО ОМС'!P8/AJ8</f>
        <v>1.0663995734872125</v>
      </c>
      <c r="Q8" s="71">
        <f>P8*100/O8</f>
        <v>82.345996670198289</v>
      </c>
      <c r="R8" s="70">
        <f>'1- 8 2015 УО ОМС'!R8/AJ8</f>
        <v>0.32645476925971806</v>
      </c>
      <c r="S8" s="70">
        <f>'1- 8 2015 УО ОМС'!S8/AJ8</f>
        <v>0.19417308265253319</v>
      </c>
      <c r="T8" s="71">
        <f>S8*100/R8</f>
        <v>59.479321773380079</v>
      </c>
      <c r="U8" s="70">
        <f>'1- 8 2015 УО ОМС'!U8/AJ8</f>
        <v>0.10559327615134932</v>
      </c>
      <c r="V8" s="70">
        <f>'1- 8 2015 УО ОМС'!V8/AJ8</f>
        <v>9.6819970834052027E-2</v>
      </c>
      <c r="W8" s="71">
        <f t="shared" ref="W8:W40" si="1">V8*100/U8</f>
        <v>91.691416691416691</v>
      </c>
      <c r="X8" s="70">
        <f>'1- 8 2015 УО ОМС'!X8/'на 1 застр. ОМС'!AJ8</f>
        <v>0.89769965345836011</v>
      </c>
      <c r="Y8" s="70">
        <f>'1- 8 2015 УО ОМС'!Y8/'на 1 застр. ОМС'!AJ8</f>
        <v>0.81715616326658613</v>
      </c>
      <c r="Z8" s="71">
        <f>Y8*100/X8</f>
        <v>91.027790878443298</v>
      </c>
      <c r="AA8" s="72">
        <f>'1- 8 2015 УО ОМС'!AA8/AJ8</f>
        <v>2.7064745268373762E-2</v>
      </c>
      <c r="AB8" s="72">
        <f>'1- 8 2015 УО ОМС'!AB8/AJ8</f>
        <v>2.417951170558073E-2</v>
      </c>
      <c r="AC8" s="71">
        <f>AB8*100/AA8</f>
        <v>89.339513325608337</v>
      </c>
      <c r="AD8" s="70">
        <f>'1- 8 2015 УО ОМС'!AD8/'на 1 застр. ОМС'!AJ8</f>
        <v>0.32714471641603815</v>
      </c>
      <c r="AE8" s="70">
        <f>'1- 8 2015 УО ОМС'!AE8/'на 1 застр. ОМС'!AJ8</f>
        <v>0.24903956219716808</v>
      </c>
      <c r="AF8" s="71">
        <f>AE8*100/AD8</f>
        <v>76.125197718448916</v>
      </c>
      <c r="AG8" s="73">
        <f>'1- 8 2015 УО ОМС'!AG8/'на 1 застр. ОМС'!AJ8</f>
        <v>0.21281733649036427</v>
      </c>
      <c r="AH8" s="73">
        <f>'1- 8 2015 УО ОМС'!AH8/'на 1 застр. ОМС'!AJ8</f>
        <v>0.16760227682561585</v>
      </c>
      <c r="AI8" s="71">
        <f>AH8*100/AG8</f>
        <v>78.754052460948998</v>
      </c>
      <c r="AJ8" s="12">
        <v>127546</v>
      </c>
    </row>
    <row r="9" spans="1:40" ht="18" customHeight="1">
      <c r="A9" s="3">
        <v>2</v>
      </c>
      <c r="B9" s="4" t="s">
        <v>9</v>
      </c>
      <c r="C9" s="70">
        <f>'1- 8 2015 УО ОМС'!C9/AJ9</f>
        <v>1.612400322119689</v>
      </c>
      <c r="D9" s="70">
        <f>'1- 8 2015 УО ОМС'!D9/AJ9</f>
        <v>1.514177927728815</v>
      </c>
      <c r="E9" s="71">
        <f t="shared" si="0"/>
        <v>93.908312157755645</v>
      </c>
      <c r="F9" s="70">
        <f>'1- 8 2015 УО ОМС'!F9/'на 1 застр. ОМС'!AJ9</f>
        <v>0.59514184357263522</v>
      </c>
      <c r="G9" s="70">
        <f>'1- 8 2015 УО ОМС'!G9/'на 1 застр. ОМС'!AJ9</f>
        <v>0.52284333313508935</v>
      </c>
      <c r="H9" s="71">
        <f t="shared" ref="H9:H40" si="2">G9*100/F9</f>
        <v>87.851885862446167</v>
      </c>
      <c r="I9" s="70">
        <f>'1- 8 2015 УО ОМС'!I9/'на 1 застр. ОМС'!AJ9</f>
        <v>1.0399772394471244E-2</v>
      </c>
      <c r="J9" s="70">
        <f>'1- 8 2015 УО ОМС'!J9/'на 1 застр. ОМС'!AJ9</f>
        <v>9.9979264750558166E-3</v>
      </c>
      <c r="K9" s="71">
        <f t="shared" ref="K9:K40" si="3">J9*100/I9</f>
        <v>96.136012364760418</v>
      </c>
      <c r="L9" s="70">
        <f>'1- 8 2015 УО ОМС'!L9/'на 1 застр. ОМС'!AJ9</f>
        <v>1.0068587061525824</v>
      </c>
      <c r="M9" s="70">
        <f>'1- 8 2015 УО ОМС'!M9/'на 1 застр. ОМС'!AJ9</f>
        <v>0.98133666811866993</v>
      </c>
      <c r="N9" s="71">
        <f t="shared" ref="N9:N40" si="4">M9*100/L9</f>
        <v>97.465181769998537</v>
      </c>
      <c r="O9" s="70">
        <f>'1- 8 2015 УО ОМС'!O9/AJ9</f>
        <v>1.4611599845048213</v>
      </c>
      <c r="P9" s="70">
        <f>'1- 8 2015 УО ОМС'!P9/AJ9</f>
        <v>1.3767771635786148</v>
      </c>
      <c r="Q9" s="71">
        <f t="shared" ref="Q9:Q40" si="5">P9*100/O9</f>
        <v>94.224943071185777</v>
      </c>
      <c r="R9" s="70">
        <f>'1- 8 2015 УО ОМС'!R9/AJ9</f>
        <v>0.31390435102687708</v>
      </c>
      <c r="S9" s="70">
        <f>'1- 8 2015 УО ОМС'!S9/AJ9</f>
        <v>0.29653496300606463</v>
      </c>
      <c r="T9" s="71">
        <f t="shared" ref="T9:T40" si="6">S9*100/R9</f>
        <v>94.46666222879935</v>
      </c>
      <c r="U9" s="70">
        <f>'1- 8 2015 УО ОМС'!U9/AJ9</f>
        <v>6.8697970999583691E-2</v>
      </c>
      <c r="V9" s="70">
        <f>'1- 8 2015 УО ОМС'!V9/AJ9</f>
        <v>6.8326665370043838E-2</v>
      </c>
      <c r="W9" s="71">
        <f t="shared" si="1"/>
        <v>99.459510049369428</v>
      </c>
      <c r="X9" s="70">
        <f>'1- 8 2015 УО ОМС'!X9/'на 1 застр. ОМС'!AJ9</f>
        <v>0.6569618198155045</v>
      </c>
      <c r="Y9" s="70">
        <f>'1- 8 2015 УО ОМС'!Y9/'на 1 застр. ОМС'!AJ9</f>
        <v>0.59595678709720978</v>
      </c>
      <c r="Z9" s="71">
        <f t="shared" ref="Z9:Z40" si="7">Y9*100/X9</f>
        <v>90.714067259581867</v>
      </c>
      <c r="AA9" s="72">
        <f>'1- 8 2015 УО ОМС'!AA9/AJ9</f>
        <v>2.6883492008892045E-2</v>
      </c>
      <c r="AB9" s="72">
        <f>'1- 8 2015 УО ОМС'!AB9/AJ9</f>
        <v>2.6563622657037367E-2</v>
      </c>
      <c r="AC9" s="71">
        <f t="shared" ref="AC9:AC40" si="8">AB9*100/AA9</f>
        <v>98.810164424514213</v>
      </c>
      <c r="AD9" s="70">
        <f>'1- 8 2015 УО ОМС'!AD9/'на 1 застр. ОМС'!AJ9</f>
        <v>0.2999795862272937</v>
      </c>
      <c r="AE9" s="70">
        <f>'1- 8 2015 УО ОМС'!AE9/'на 1 застр. ОМС'!AJ9</f>
        <v>0.28943997145286587</v>
      </c>
      <c r="AF9" s="71">
        <f t="shared" ref="AF9:AF40" si="9">AE9*100/AD9</f>
        <v>96.486555999699931</v>
      </c>
      <c r="AG9" s="73">
        <f>'1- 8 2015 УО ОМС'!AG9/'на 1 застр. ОМС'!AJ9</f>
        <v>0.21369201564305795</v>
      </c>
      <c r="AH9" s="73">
        <f>'1- 8 2015 УО ОМС'!AH9/'на 1 застр. ОМС'!AJ9</f>
        <v>0.1845372904976299</v>
      </c>
      <c r="AI9" s="71">
        <f t="shared" ref="AI9:AI40" si="10">AH9*100/AG9</f>
        <v>86.3566614514382</v>
      </c>
      <c r="AJ9" s="12">
        <v>622129</v>
      </c>
    </row>
    <row r="10" spans="1:40" ht="18" customHeight="1">
      <c r="A10" s="3">
        <v>3</v>
      </c>
      <c r="B10" s="4" t="s">
        <v>10</v>
      </c>
      <c r="C10" s="70">
        <f>'1- 8 2015 УО ОМС'!C10/AJ10</f>
        <v>1.330437448896157</v>
      </c>
      <c r="D10" s="70">
        <f>'1- 8 2015 УО ОМС'!D10/AJ10</f>
        <v>1.1213716271463614</v>
      </c>
      <c r="E10" s="71">
        <f t="shared" si="0"/>
        <v>84.285933778904507</v>
      </c>
      <c r="F10" s="70">
        <f>'1- 8 2015 УО ОМС'!F10/'на 1 застр. ОМС'!AJ10</f>
        <v>0.44654538021259199</v>
      </c>
      <c r="G10" s="70">
        <f>'1- 8 2015 УО ОМС'!G10/'на 1 застр. ОМС'!AJ10</f>
        <v>0.26579108748977925</v>
      </c>
      <c r="H10" s="71">
        <f t="shared" si="2"/>
        <v>59.521629663538576</v>
      </c>
      <c r="I10" s="70">
        <f>'1- 8 2015 УО ОМС'!I10/'на 1 застр. ОМС'!AJ10</f>
        <v>0</v>
      </c>
      <c r="J10" s="70">
        <f>'1- 8 2015 УО ОМС'!J10/'на 1 застр. ОМС'!AJ10</f>
        <v>0</v>
      </c>
      <c r="K10" s="71" t="e">
        <f t="shared" si="3"/>
        <v>#DIV/0!</v>
      </c>
      <c r="L10" s="70">
        <f>'1- 8 2015 УО ОМС'!L10/'на 1 застр. ОМС'!AJ10</f>
        <v>0.88389206868356496</v>
      </c>
      <c r="M10" s="70">
        <f>'1- 8 2015 УО ОМС'!M10/'на 1 застр. ОМС'!AJ10</f>
        <v>0.85558053965658221</v>
      </c>
      <c r="N10" s="71">
        <f t="shared" si="4"/>
        <v>96.79694727104534</v>
      </c>
      <c r="O10" s="70">
        <f>'1- 8 2015 УО ОМС'!O10/AJ10</f>
        <v>0.85312755519215044</v>
      </c>
      <c r="P10" s="70">
        <f>'1- 8 2015 УО ОМС'!P10/AJ10</f>
        <v>0.53531275551921509</v>
      </c>
      <c r="Q10" s="71">
        <f t="shared" si="5"/>
        <v>62.747094764586087</v>
      </c>
      <c r="R10" s="70">
        <f>'1- 8 2015 УО ОМС'!R10/AJ10</f>
        <v>0.33375919869174164</v>
      </c>
      <c r="S10" s="70">
        <f>'1- 8 2015 УО ОМС'!S10/AJ10</f>
        <v>0.27677841373671302</v>
      </c>
      <c r="T10" s="71">
        <f t="shared" si="6"/>
        <v>82.927576175164603</v>
      </c>
      <c r="U10" s="70">
        <f>'1- 8 2015 УО ОМС'!U10/AJ10</f>
        <v>9.4950940310711371E-2</v>
      </c>
      <c r="V10" s="70">
        <f>'1- 8 2015 УО ОМС'!V10/AJ10</f>
        <v>9.3571136549468525E-2</v>
      </c>
      <c r="W10" s="71">
        <f t="shared" si="1"/>
        <v>98.546824542518834</v>
      </c>
      <c r="X10" s="70">
        <f>'1- 8 2015 УО ОМС'!X10/'на 1 застр. ОМС'!AJ10</f>
        <v>1.1015433360588716</v>
      </c>
      <c r="Y10" s="70">
        <f>'1- 8 2015 УО ОМС'!Y10/'на 1 застр. ОМС'!AJ10</f>
        <v>0.96708912510220768</v>
      </c>
      <c r="Z10" s="71">
        <f t="shared" si="7"/>
        <v>87.794015309672943</v>
      </c>
      <c r="AA10" s="72">
        <f>'1- 8 2015 УО ОМС'!AA10/AJ10</f>
        <v>3.1122240392477515E-2</v>
      </c>
      <c r="AB10" s="72">
        <f>'1- 8 2015 УО ОМС'!AB10/AJ10</f>
        <v>2.7902698282910875E-2</v>
      </c>
      <c r="AC10" s="71">
        <f t="shared" si="8"/>
        <v>89.65517241379311</v>
      </c>
      <c r="AD10" s="70">
        <f>'1- 8 2015 УО ОМС'!AD10/'на 1 застр. ОМС'!AJ10</f>
        <v>0.30984260016353232</v>
      </c>
      <c r="AE10" s="70">
        <f>'1- 8 2015 УО ОМС'!AE10/'на 1 застр. ОМС'!AJ10</f>
        <v>0.32318070318887981</v>
      </c>
      <c r="AF10" s="71">
        <f t="shared" si="9"/>
        <v>104.30479960415636</v>
      </c>
      <c r="AG10" s="73">
        <f>'1- 8 2015 УО ОМС'!AG10/'на 1 застр. ОМС'!AJ10</f>
        <v>0.21044562551103843</v>
      </c>
      <c r="AH10" s="73">
        <f>'1- 8 2015 УО ОМС'!AH10/'на 1 застр. ОМС'!AJ10</f>
        <v>0.21024121013900246</v>
      </c>
      <c r="AI10" s="71">
        <f t="shared" si="10"/>
        <v>99.902865468674108</v>
      </c>
      <c r="AJ10" s="12">
        <v>19568</v>
      </c>
    </row>
    <row r="11" spans="1:40" ht="18" customHeight="1">
      <c r="A11" s="3">
        <v>4</v>
      </c>
      <c r="B11" s="4" t="s">
        <v>11</v>
      </c>
      <c r="C11" s="70">
        <f>'1- 8 2015 УО ОМС'!C11/AJ11</f>
        <v>1.1998100063331223</v>
      </c>
      <c r="D11" s="70">
        <f>'1- 8 2015 УО ОМС'!D11/AJ11</f>
        <v>0.92558581380620641</v>
      </c>
      <c r="E11" s="71">
        <f t="shared" si="0"/>
        <v>77.144365267880701</v>
      </c>
      <c r="F11" s="70">
        <f>'1- 8 2015 УО ОМС'!F11/'на 1 застр. ОМС'!AJ11</f>
        <v>0.44490183660544647</v>
      </c>
      <c r="G11" s="70">
        <f>'1- 8 2015 УО ОМС'!G11/'на 1 застр. ОМС'!AJ11</f>
        <v>0.20698754485961579</v>
      </c>
      <c r="H11" s="71">
        <f t="shared" si="2"/>
        <v>46.524317912218272</v>
      </c>
      <c r="I11" s="70">
        <f>'1- 8 2015 УО ОМС'!I11/'на 1 застр. ОМС'!AJ11</f>
        <v>0</v>
      </c>
      <c r="J11" s="70">
        <f>'1- 8 2015 УО ОМС'!J11/'на 1 застр. ОМС'!AJ11</f>
        <v>0</v>
      </c>
      <c r="K11" s="71" t="e">
        <f t="shared" si="3"/>
        <v>#DIV/0!</v>
      </c>
      <c r="L11" s="70">
        <f>'1- 8 2015 УО ОМС'!L11/'на 1 застр. ОМС'!AJ11</f>
        <v>0.75490816972767572</v>
      </c>
      <c r="M11" s="70">
        <f>'1- 8 2015 УО ОМС'!M11/'на 1 застр. ОМС'!AJ11</f>
        <v>0.71859826894659062</v>
      </c>
      <c r="N11" s="71">
        <f t="shared" si="4"/>
        <v>95.19015659955258</v>
      </c>
      <c r="O11" s="70">
        <f>'1- 8 2015 УО ОМС'!O11/AJ11</f>
        <v>0.85539370909858559</v>
      </c>
      <c r="P11" s="70">
        <f>'1- 8 2015 УО ОМС'!P11/AJ11</f>
        <v>0.77665188938146501</v>
      </c>
      <c r="Q11" s="71">
        <f t="shared" si="5"/>
        <v>90.794669299111547</v>
      </c>
      <c r="R11" s="70">
        <f>'1- 8 2015 УО ОМС'!R11/AJ11</f>
        <v>0.33101118851593836</v>
      </c>
      <c r="S11" s="70">
        <f>'1- 8 2015 УО ОМС'!S11/AJ11</f>
        <v>0.25680810639645346</v>
      </c>
      <c r="T11" s="71">
        <f t="shared" si="6"/>
        <v>77.582908163265316</v>
      </c>
      <c r="U11" s="70">
        <f>'1- 8 2015 УО ОМС'!U11/AJ11</f>
        <v>8.6130462317922735E-2</v>
      </c>
      <c r="V11" s="70">
        <f>'1- 8 2015 УО ОМС'!V11/AJ11</f>
        <v>8.0958412497361201E-2</v>
      </c>
      <c r="W11" s="71">
        <f t="shared" si="1"/>
        <v>93.995098039215691</v>
      </c>
      <c r="X11" s="70">
        <f>'1- 8 2015 УО ОМС'!X11/'на 1 застр. ОМС'!AJ11</f>
        <v>0.88072619801562169</v>
      </c>
      <c r="Y11" s="70">
        <f>'1- 8 2015 УО ОМС'!Y11/'на 1 застр. ОМС'!AJ11</f>
        <v>0.84853282668355501</v>
      </c>
      <c r="Z11" s="71">
        <f t="shared" si="7"/>
        <v>96.344678811121767</v>
      </c>
      <c r="AA11" s="72">
        <f>'1- 8 2015 УО ОМС'!AA11/AJ11</f>
        <v>2.6388009288579269E-2</v>
      </c>
      <c r="AB11" s="72">
        <f>'1- 8 2015 УО ОМС'!AB11/AJ11</f>
        <v>2.3749208359721344E-2</v>
      </c>
      <c r="AC11" s="71">
        <f t="shared" si="8"/>
        <v>90.000000000000014</v>
      </c>
      <c r="AD11" s="70">
        <f>'1- 8 2015 УО ОМС'!AD11/'на 1 застр. ОМС'!AJ11</f>
        <v>0.30863415663922311</v>
      </c>
      <c r="AE11" s="70">
        <f>'1- 8 2015 УО ОМС'!AE11/'на 1 застр. ОМС'!AJ11</f>
        <v>0.25596369009921893</v>
      </c>
      <c r="AF11" s="71">
        <f t="shared" si="9"/>
        <v>82.934336525307813</v>
      </c>
      <c r="AG11" s="73">
        <f>'1- 8 2015 УО ОМС'!AG11/'на 1 застр. ОМС'!AJ11</f>
        <v>0.21363732320033776</v>
      </c>
      <c r="AH11" s="73">
        <f>'1- 8 2015 УО ОМС'!AH11/'на 1 застр. ОМС'!AJ11</f>
        <v>0.21247625079164029</v>
      </c>
      <c r="AI11" s="71">
        <f t="shared" si="10"/>
        <v>99.456521739130437</v>
      </c>
      <c r="AJ11" s="12">
        <v>9474</v>
      </c>
    </row>
    <row r="12" spans="1:40" ht="18" customHeight="1">
      <c r="A12" s="3">
        <v>5</v>
      </c>
      <c r="B12" s="4" t="s">
        <v>12</v>
      </c>
      <c r="C12" s="70">
        <f>'1- 8 2015 УО ОМС'!C12/AJ12</f>
        <v>1.2893757655596385</v>
      </c>
      <c r="D12" s="70">
        <f>'1- 8 2015 УО ОМС'!D12/AJ12</f>
        <v>1.1225357646351892</v>
      </c>
      <c r="E12" s="71">
        <f t="shared" si="0"/>
        <v>87.060405090518017</v>
      </c>
      <c r="F12" s="70">
        <f>'1- 8 2015 УО ОМС'!F12/'на 1 застр. ОМС'!AJ12</f>
        <v>0.69500104000554674</v>
      </c>
      <c r="G12" s="70">
        <f>'1- 8 2015 УО ОМС'!G12/'на 1 застр. ОМС'!AJ12</f>
        <v>0.52834592895606558</v>
      </c>
      <c r="H12" s="71">
        <f t="shared" si="2"/>
        <v>76.020883213620635</v>
      </c>
      <c r="I12" s="70">
        <f>'1- 8 2015 УО ОМС'!I12/'на 1 застр. ОМС'!AJ12</f>
        <v>0</v>
      </c>
      <c r="J12" s="70">
        <f>'1- 8 2015 УО ОМС'!J12/'на 1 застр. ОМС'!AJ12</f>
        <v>0</v>
      </c>
      <c r="K12" s="71" t="e">
        <f t="shared" si="3"/>
        <v>#DIV/0!</v>
      </c>
      <c r="L12" s="70">
        <f>'1- 8 2015 УО ОМС'!L12/'на 1 застр. ОМС'!AJ12</f>
        <v>0.59437472555409188</v>
      </c>
      <c r="M12" s="70">
        <f>'1- 8 2015 УО ОМС'!M12/'на 1 застр. ОМС'!AJ12</f>
        <v>0.59418983567912365</v>
      </c>
      <c r="N12" s="71">
        <f t="shared" si="4"/>
        <v>99.968893382067037</v>
      </c>
      <c r="O12" s="70">
        <f>'1- 8 2015 УО ОМС'!O12/AJ12</f>
        <v>0.90316392798539369</v>
      </c>
      <c r="P12" s="70">
        <f>'1- 8 2015 УО ОМС'!P12/AJ12</f>
        <v>0.8936883218932723</v>
      </c>
      <c r="Q12" s="71">
        <f t="shared" si="5"/>
        <v>98.950843163847594</v>
      </c>
      <c r="R12" s="70">
        <f>'1- 8 2015 УО ОМС'!R12/AJ12</f>
        <v>0.34084448450391736</v>
      </c>
      <c r="S12" s="70">
        <f>'1- 8 2015 УО ОМС'!S12/AJ12</f>
        <v>0.33945781044165568</v>
      </c>
      <c r="T12" s="71">
        <f t="shared" si="6"/>
        <v>99.593165174938974</v>
      </c>
      <c r="U12" s="70">
        <f>'1- 8 2015 УО ОМС'!U12/AJ12</f>
        <v>0.10869213524694354</v>
      </c>
      <c r="V12" s="70">
        <f>'1- 8 2015 УО ОМС'!V12/AJ12</f>
        <v>0.10869213524694354</v>
      </c>
      <c r="W12" s="71">
        <f t="shared" si="1"/>
        <v>100</v>
      </c>
      <c r="X12" s="70">
        <f>'1- 8 2015 УО ОМС'!X12/'на 1 застр. ОМС'!AJ12</f>
        <v>1.1022209896230557</v>
      </c>
      <c r="Y12" s="70">
        <f>'1- 8 2015 УО ОМС'!Y12/'на 1 застр. ОМС'!AJ12</f>
        <v>1.1676720053618064</v>
      </c>
      <c r="Z12" s="71">
        <f t="shared" si="7"/>
        <v>105.93810282646986</v>
      </c>
      <c r="AA12" s="72">
        <f>'1- 8 2015 УО ОМС'!AA12/AJ12</f>
        <v>2.9744158635512722E-2</v>
      </c>
      <c r="AB12" s="72">
        <f>'1- 8 2015 УО ОМС'!AB12/AJ12</f>
        <v>2.9744158635512722E-2</v>
      </c>
      <c r="AC12" s="71">
        <f t="shared" si="8"/>
        <v>100</v>
      </c>
      <c r="AD12" s="70">
        <f>'1- 8 2015 УО ОМС'!AD12/'на 1 застр. ОМС'!AJ12</f>
        <v>0.30506829369756638</v>
      </c>
      <c r="AE12" s="70">
        <f>'1- 8 2015 УО ОМС'!AE12/'на 1 застр. ОМС'!AJ12</f>
        <v>0.29383623379324691</v>
      </c>
      <c r="AF12" s="71">
        <f t="shared" si="9"/>
        <v>96.318181818181827</v>
      </c>
      <c r="AG12" s="73">
        <f>'1- 8 2015 УО ОМС'!AG12/'на 1 застр. ОМС'!AJ12</f>
        <v>0.21280824608842358</v>
      </c>
      <c r="AH12" s="73">
        <f>'1- 8 2015 УО ОМС'!AH12/'на 1 застр. ОМС'!AJ12</f>
        <v>0.15038480205227761</v>
      </c>
      <c r="AI12" s="71">
        <f t="shared" si="10"/>
        <v>70.666811468288444</v>
      </c>
      <c r="AJ12" s="12">
        <v>43269</v>
      </c>
    </row>
    <row r="13" spans="1:40" ht="18" customHeight="1">
      <c r="A13" s="3">
        <v>6</v>
      </c>
      <c r="B13" s="4" t="s">
        <v>13</v>
      </c>
      <c r="C13" s="70">
        <f>'1- 8 2015 УО ОМС'!C13/AJ13</f>
        <v>1.1502029769959405</v>
      </c>
      <c r="D13" s="70">
        <f>'1- 8 2015 УО ОМС'!D13/AJ13</f>
        <v>0.62892798075477374</v>
      </c>
      <c r="E13" s="71">
        <f t="shared" si="0"/>
        <v>54.679738562091501</v>
      </c>
      <c r="F13" s="70">
        <f>'1- 8 2015 УО ОМС'!F13/'на 1 застр. ОМС'!AJ13</f>
        <v>0.6369969428156167</v>
      </c>
      <c r="G13" s="70">
        <f>'1- 8 2015 УО ОМС'!G13/'на 1 застр. ОМС'!AJ13</f>
        <v>0.18272941412318949</v>
      </c>
      <c r="H13" s="71">
        <f t="shared" si="2"/>
        <v>28.68607395751377</v>
      </c>
      <c r="I13" s="70">
        <f>'1- 8 2015 УО ОМС'!I13/'на 1 застр. ОМС'!AJ13</f>
        <v>0</v>
      </c>
      <c r="J13" s="70">
        <f>'1- 8 2015 УО ОМС'!J13/'на 1 застр. ОМС'!AJ13</f>
        <v>0</v>
      </c>
      <c r="K13" s="71" t="e">
        <f t="shared" si="3"/>
        <v>#DIV/0!</v>
      </c>
      <c r="L13" s="70">
        <f>'1- 8 2015 УО ОМС'!L13/'на 1 застр. ОМС'!AJ13</f>
        <v>0.51320603418032373</v>
      </c>
      <c r="M13" s="70">
        <f>'1- 8 2015 УО ОМС'!M13/'на 1 застр. ОМС'!AJ13</f>
        <v>0.44619856663158425</v>
      </c>
      <c r="N13" s="71">
        <f t="shared" si="4"/>
        <v>86.943359375</v>
      </c>
      <c r="O13" s="70">
        <f>'1- 8 2015 УО ОМС'!O13/AJ13</f>
        <v>0.85656292286874158</v>
      </c>
      <c r="P13" s="70">
        <f>'1- 8 2015 УО ОМС'!P13/AJ13</f>
        <v>0.77181376234150256</v>
      </c>
      <c r="Q13" s="71">
        <f t="shared" si="5"/>
        <v>90.105903692001633</v>
      </c>
      <c r="R13" s="70">
        <f>'1- 8 2015 УО ОМС'!R13/AJ13</f>
        <v>0.33198015336039693</v>
      </c>
      <c r="S13" s="70">
        <f>'1- 8 2015 УО ОМС'!S13/AJ13</f>
        <v>0.32777026011126148</v>
      </c>
      <c r="T13" s="71">
        <f t="shared" si="6"/>
        <v>98.731884057971016</v>
      </c>
      <c r="U13" s="70">
        <f>'1- 8 2015 УО ОМС'!U13/AJ13</f>
        <v>9.1565178168696443E-2</v>
      </c>
      <c r="V13" s="70">
        <f>'1- 8 2015 УО ОМС'!V13/AJ13</f>
        <v>8.6002104946624566E-2</v>
      </c>
      <c r="W13" s="71">
        <f t="shared" si="1"/>
        <v>93.924466338259435</v>
      </c>
      <c r="X13" s="70">
        <f>'1- 8 2015 УО ОМС'!X13/'на 1 застр. ОМС'!AJ13</f>
        <v>0.91444895504435419</v>
      </c>
      <c r="Y13" s="70">
        <f>'1- 8 2015 УО ОМС'!Y13/'на 1 застр. ОМС'!AJ13</f>
        <v>0.98341101588733526</v>
      </c>
      <c r="Z13" s="71">
        <f t="shared" si="7"/>
        <v>107.54137893236874</v>
      </c>
      <c r="AA13" s="72">
        <f>'1- 8 2015 УО ОМС'!AA13/AJ13</f>
        <v>2.4307121736079788E-2</v>
      </c>
      <c r="AB13" s="72">
        <f>'1- 8 2015 УО ОМС'!AB13/AJ13</f>
        <v>2.415676840575352E-2</v>
      </c>
      <c r="AC13" s="71">
        <f t="shared" si="8"/>
        <v>99.38144329896906</v>
      </c>
      <c r="AD13" s="70">
        <f>'1- 8 2015 УО ОМС'!AD13/'на 1 застр. ОМС'!AJ13</f>
        <v>0.28406755876309325</v>
      </c>
      <c r="AE13" s="70">
        <f>'1- 8 2015 УО ОМС'!AE13/'на 1 застр. ОМС'!AJ13</f>
        <v>0.26948328572144542</v>
      </c>
      <c r="AF13" s="71">
        <f t="shared" si="9"/>
        <v>94.865913902611169</v>
      </c>
      <c r="AG13" s="73">
        <f>'1- 8 2015 УО ОМС'!AG13/'на 1 застр. ОМС'!AJ13</f>
        <v>0.21330125795619706</v>
      </c>
      <c r="AH13" s="73">
        <f>'1- 8 2015 УО ОМС'!AH13/'на 1 застр. ОМС'!AJ13</f>
        <v>0.21169748909938355</v>
      </c>
      <c r="AI13" s="71">
        <f t="shared" si="10"/>
        <v>99.248120300751879</v>
      </c>
      <c r="AJ13" s="12">
        <v>19953</v>
      </c>
    </row>
    <row r="14" spans="1:40" ht="18" customHeight="1">
      <c r="A14" s="3">
        <v>7</v>
      </c>
      <c r="B14" s="4" t="s">
        <v>14</v>
      </c>
      <c r="C14" s="70">
        <f>'1- 8 2015 УО ОМС'!C14/AJ14</f>
        <v>1.4383423380632905</v>
      </c>
      <c r="D14" s="70">
        <f>'1- 8 2015 УО ОМС'!D14/AJ14</f>
        <v>0.70340794395297745</v>
      </c>
      <c r="E14" s="71">
        <f t="shared" si="0"/>
        <v>48.904070007430029</v>
      </c>
      <c r="F14" s="70">
        <f>'1- 8 2015 УО ОМС'!F14/'на 1 застр. ОМС'!AJ14</f>
        <v>0.59003740426289852</v>
      </c>
      <c r="G14" s="70">
        <f>'1- 8 2015 УО ОМС'!G14/'на 1 застр. ОМС'!AJ14</f>
        <v>0.2026064240337232</v>
      </c>
      <c r="H14" s="71">
        <f t="shared" si="2"/>
        <v>34.337894948681829</v>
      </c>
      <c r="I14" s="70">
        <f>'1- 8 2015 УО ОМС'!I14/'на 1 застр. ОМС'!AJ14</f>
        <v>0</v>
      </c>
      <c r="J14" s="70">
        <f>'1- 8 2015 УО ОМС'!J14/'на 1 застр. ОМС'!AJ14</f>
        <v>2.968592293534406E-5</v>
      </c>
      <c r="K14" s="71" t="e">
        <f t="shared" si="3"/>
        <v>#DIV/0!</v>
      </c>
      <c r="L14" s="70">
        <f>'1- 8 2015 УО ОМС'!L14/'на 1 застр. ОМС'!AJ14</f>
        <v>0.84830493380039185</v>
      </c>
      <c r="M14" s="70">
        <f>'1- 8 2015 УО ОМС'!M14/'на 1 застр. ОМС'!AJ14</f>
        <v>0.50077183399631897</v>
      </c>
      <c r="N14" s="71">
        <f t="shared" si="4"/>
        <v>59.032054871220609</v>
      </c>
      <c r="O14" s="70">
        <f>'1- 8 2015 УО ОМС'!O14/AJ14</f>
        <v>1.0063527875081637</v>
      </c>
      <c r="P14" s="70">
        <f>'1- 8 2015 УО ОМС'!P14/AJ14</f>
        <v>0.87870331888618414</v>
      </c>
      <c r="Q14" s="71">
        <f t="shared" si="5"/>
        <v>87.315634218289077</v>
      </c>
      <c r="R14" s="70">
        <f>'1- 8 2015 УО ОМС'!R14/AJ14</f>
        <v>0.33271982425933622</v>
      </c>
      <c r="S14" s="70">
        <f>'1- 8 2015 УО ОМС'!S14/AJ14</f>
        <v>0.29774980704150095</v>
      </c>
      <c r="T14" s="71">
        <f t="shared" si="6"/>
        <v>89.489650249821565</v>
      </c>
      <c r="U14" s="70">
        <f>'1- 8 2015 УО ОМС'!U14/AJ14</f>
        <v>9.5707415543549251E-2</v>
      </c>
      <c r="V14" s="70">
        <f>'1- 8 2015 УО ОМС'!V14/AJ14</f>
        <v>9.1996675176631237E-2</v>
      </c>
      <c r="W14" s="71">
        <f t="shared" si="1"/>
        <v>96.122828784119093</v>
      </c>
      <c r="X14" s="70">
        <f>'1- 8 2015 УО ОМС'!X14/'на 1 застр. ОМС'!AJ14</f>
        <v>0.95089948346494091</v>
      </c>
      <c r="Y14" s="70">
        <f>'1- 8 2015 УО ОМС'!Y14/'на 1 застр. ОМС'!AJ14</f>
        <v>0.84685032357655998</v>
      </c>
      <c r="Z14" s="71">
        <f t="shared" si="7"/>
        <v>89.057817182817189</v>
      </c>
      <c r="AA14" s="72">
        <f>'1- 8 2015 УО ОМС'!AA14/AJ14</f>
        <v>2.8439114172059611E-2</v>
      </c>
      <c r="AB14" s="72">
        <f>'1- 8 2015 УО ОМС'!AB14/AJ14</f>
        <v>2.7934453482158759E-2</v>
      </c>
      <c r="AC14" s="71">
        <f t="shared" si="8"/>
        <v>98.22546972860124</v>
      </c>
      <c r="AD14" s="70">
        <f>'1- 8 2015 УО ОМС'!AD14/'на 1 застр. ОМС'!AJ14</f>
        <v>0.29234696906726831</v>
      </c>
      <c r="AE14" s="70">
        <f>'1- 8 2015 УО ОМС'!AE14/'на 1 застр. ОМС'!AJ14</f>
        <v>0.27572285222347565</v>
      </c>
      <c r="AF14" s="71">
        <f t="shared" si="9"/>
        <v>94.313566206336304</v>
      </c>
      <c r="AG14" s="73">
        <f>'1- 8 2015 УО ОМС'!AG14/'на 1 застр. ОМС'!AJ14</f>
        <v>0.21326367036751173</v>
      </c>
      <c r="AH14" s="73">
        <f>'1- 8 2015 УО ОМС'!AH14/'на 1 застр. ОМС'!AJ14</f>
        <v>0.21326367036751173</v>
      </c>
      <c r="AI14" s="71">
        <f t="shared" si="10"/>
        <v>100</v>
      </c>
      <c r="AJ14" s="12">
        <v>33686</v>
      </c>
    </row>
    <row r="15" spans="1:40" ht="18" customHeight="1">
      <c r="A15" s="3">
        <v>8</v>
      </c>
      <c r="B15" s="4" t="s">
        <v>15</v>
      </c>
      <c r="C15" s="70">
        <f>'1- 8 2015 УО ОМС'!C15/AJ15</f>
        <v>1.090001616553508</v>
      </c>
      <c r="D15" s="70">
        <f>'1- 8 2015 УО ОМС'!D15/AJ15</f>
        <v>1.0099822179114128</v>
      </c>
      <c r="E15" s="71">
        <f t="shared" si="0"/>
        <v>92.658781654369506</v>
      </c>
      <c r="F15" s="70">
        <f>'1- 8 2015 УО ОМС'!F15/'на 1 застр. ОМС'!AJ15</f>
        <v>0.47757032007759459</v>
      </c>
      <c r="G15" s="70">
        <f>'1- 8 2015 УО ОМС'!G15/'на 1 застр. ОМС'!AJ15</f>
        <v>0.40817976075008083</v>
      </c>
      <c r="H15" s="71">
        <f t="shared" si="2"/>
        <v>85.470085470085465</v>
      </c>
      <c r="I15" s="70">
        <f>'1- 8 2015 УО ОМС'!I15/'на 1 застр. ОМС'!AJ15</f>
        <v>0</v>
      </c>
      <c r="J15" s="70">
        <f>'1- 8 2015 УО ОМС'!J15/'на 1 застр. ОМС'!AJ15</f>
        <v>0</v>
      </c>
      <c r="K15" s="71" t="e">
        <f t="shared" si="3"/>
        <v>#DIV/0!</v>
      </c>
      <c r="L15" s="70">
        <f>'1- 8 2015 УО ОМС'!L15/'на 1 застр. ОМС'!AJ15</f>
        <v>0.61243129647591332</v>
      </c>
      <c r="M15" s="70">
        <f>'1- 8 2015 УО ОМС'!M15/'на 1 застр. ОМС'!AJ15</f>
        <v>0.60180245716133207</v>
      </c>
      <c r="N15" s="71">
        <f t="shared" si="4"/>
        <v>98.264484624521586</v>
      </c>
      <c r="O15" s="70">
        <f>'1- 8 2015 УО ОМС'!O15/AJ15</f>
        <v>0.74866634335596505</v>
      </c>
      <c r="P15" s="70">
        <f>'1- 8 2015 УО ОМС'!P15/AJ15</f>
        <v>0.63522470093760108</v>
      </c>
      <c r="Q15" s="71">
        <f t="shared" si="5"/>
        <v>84.847503373819166</v>
      </c>
      <c r="R15" s="70">
        <f>'1- 8 2015 УО ОМС'!R15/AJ15</f>
        <v>0.3327271257678629</v>
      </c>
      <c r="S15" s="70">
        <f>'1- 8 2015 УО ОМС'!S15/AJ15</f>
        <v>0.30763013255738764</v>
      </c>
      <c r="T15" s="71">
        <f t="shared" si="6"/>
        <v>92.45718450139681</v>
      </c>
      <c r="U15" s="70">
        <f>'1- 8 2015 УО ОМС'!U15/AJ15</f>
        <v>9.3881344972518585E-2</v>
      </c>
      <c r="V15" s="70">
        <f>'1- 8 2015 УО ОМС'!V15/AJ15</f>
        <v>9.210313611380537E-2</v>
      </c>
      <c r="W15" s="71">
        <f t="shared" si="1"/>
        <v>98.105897546276367</v>
      </c>
      <c r="X15" s="70">
        <f>'1- 8 2015 УО ОМС'!X15/'на 1 застр. ОМС'!AJ15</f>
        <v>0.93553992887164561</v>
      </c>
      <c r="Y15" s="70">
        <f>'1- 8 2015 УО ОМС'!Y15/'на 1 застр. ОМС'!AJ15</f>
        <v>0.94443097316521174</v>
      </c>
      <c r="Z15" s="71">
        <f t="shared" si="7"/>
        <v>100.95036502656703</v>
      </c>
      <c r="AA15" s="72">
        <f>'1- 8 2015 УО ОМС'!AA15/AJ15</f>
        <v>2.9138376980278047E-2</v>
      </c>
      <c r="AB15" s="72">
        <f>'1- 8 2015 УО ОМС'!AB15/AJ15</f>
        <v>2.5096993210475267E-2</v>
      </c>
      <c r="AC15" s="71">
        <f t="shared" si="8"/>
        <v>86.130374479889042</v>
      </c>
      <c r="AD15" s="70">
        <f>'1- 8 2015 УО ОМС'!AD15/'на 1 застр. ОМС'!AJ15</f>
        <v>0.3049224054316198</v>
      </c>
      <c r="AE15" s="70">
        <f>'1- 8 2015 УО ОМС'!AE15/'на 1 застр. ОМС'!AJ15</f>
        <v>0.27796637568703525</v>
      </c>
      <c r="AF15" s="71">
        <f t="shared" si="9"/>
        <v>91.15970841616965</v>
      </c>
      <c r="AG15" s="73">
        <f>'1- 8 2015 УО ОМС'!AG15/'на 1 застр. ОМС'!AJ15</f>
        <v>0.21358713223407694</v>
      </c>
      <c r="AH15" s="73">
        <f>'1- 8 2015 УО ОМС'!AH15/'на 1 застр. ОМС'!AJ15</f>
        <v>0.19988684125444553</v>
      </c>
      <c r="AI15" s="71">
        <f t="shared" si="10"/>
        <v>93.585619678334922</v>
      </c>
      <c r="AJ15" s="12">
        <v>24744</v>
      </c>
    </row>
    <row r="16" spans="1:40" ht="18" customHeight="1">
      <c r="A16" s="3">
        <v>9</v>
      </c>
      <c r="B16" s="4" t="s">
        <v>16</v>
      </c>
      <c r="C16" s="70">
        <f>'1- 8 2015 УО ОМС'!C16/AJ16</f>
        <v>1.1261843426625333</v>
      </c>
      <c r="D16" s="70">
        <f>'1- 8 2015 УО ОМС'!D16/AJ16</f>
        <v>0.95074881019953716</v>
      </c>
      <c r="E16" s="71">
        <f t="shared" si="0"/>
        <v>84.422130035280887</v>
      </c>
      <c r="F16" s="70">
        <f>'1- 8 2015 УО ОМС'!F16/'на 1 застр. ОМС'!AJ16</f>
        <v>0.41038291926821813</v>
      </c>
      <c r="G16" s="70">
        <f>'1- 8 2015 УО ОМС'!G16/'на 1 застр. ОМС'!AJ16</f>
        <v>0.23389948914989303</v>
      </c>
      <c r="H16" s="71">
        <f t="shared" si="2"/>
        <v>56.99542504521758</v>
      </c>
      <c r="I16" s="70">
        <f>'1- 8 2015 УО ОМС'!I16/'на 1 застр. ОМС'!AJ16</f>
        <v>0</v>
      </c>
      <c r="J16" s="70">
        <f>'1- 8 2015 УО ОМС'!J16/'на 1 застр. ОМС'!AJ16</f>
        <v>0</v>
      </c>
      <c r="K16" s="71" t="e">
        <f t="shared" si="3"/>
        <v>#DIV/0!</v>
      </c>
      <c r="L16" s="70">
        <f>'1- 8 2015 УО ОМС'!L16/'на 1 застр. ОМС'!AJ16</f>
        <v>0.71580142339431518</v>
      </c>
      <c r="M16" s="70">
        <f>'1- 8 2015 УО ОМС'!M16/'на 1 застр. ОМС'!AJ16</f>
        <v>0.71684932104964416</v>
      </c>
      <c r="N16" s="71">
        <f t="shared" si="4"/>
        <v>100.14639502256924</v>
      </c>
      <c r="O16" s="70">
        <f>'1- 8 2015 УО ОМС'!O16/AJ16</f>
        <v>0.77099069990830893</v>
      </c>
      <c r="P16" s="70">
        <f>'1- 8 2015 УО ОМС'!P16/AJ16</f>
        <v>0.75204121730777629</v>
      </c>
      <c r="Q16" s="71">
        <f t="shared" si="5"/>
        <v>97.542190508551371</v>
      </c>
      <c r="R16" s="70">
        <f>'1- 8 2015 УО ОМС'!R16/AJ16</f>
        <v>0.33218355673929179</v>
      </c>
      <c r="S16" s="70">
        <f>'1- 8 2015 УО ОМС'!S16/AJ16</f>
        <v>0.32297078985285771</v>
      </c>
      <c r="T16" s="71">
        <f t="shared" si="6"/>
        <v>97.226603575184029</v>
      </c>
      <c r="U16" s="70">
        <f>'1- 8 2015 УО ОМС'!U16/AJ16</f>
        <v>8.9988211151377548E-2</v>
      </c>
      <c r="V16" s="70">
        <f>'1- 8 2015 УО ОМС'!V16/AJ16</f>
        <v>8.9988211151377548E-2</v>
      </c>
      <c r="W16" s="71">
        <f t="shared" si="1"/>
        <v>100</v>
      </c>
      <c r="X16" s="70">
        <f>'1- 8 2015 УО ОМС'!X16/'на 1 застр. ОМС'!AJ16</f>
        <v>0.91367943064227397</v>
      </c>
      <c r="Y16" s="70">
        <f>'1- 8 2015 УО ОМС'!Y16/'на 1 застр. ОМС'!AJ16</f>
        <v>0.88425097148845133</v>
      </c>
      <c r="Z16" s="71">
        <f t="shared" si="7"/>
        <v>96.779126445570114</v>
      </c>
      <c r="AA16" s="72">
        <f>'1- 8 2015 УО ОМС'!AA16/AJ16</f>
        <v>2.7594638256996901E-2</v>
      </c>
      <c r="AB16" s="72">
        <f>'1- 8 2015 УО ОМС'!AB16/AJ16</f>
        <v>2.4756582107147537E-2</v>
      </c>
      <c r="AC16" s="71">
        <f t="shared" si="8"/>
        <v>89.715189873417728</v>
      </c>
      <c r="AD16" s="70">
        <f>'1- 8 2015 УО ОМС'!AD16/'на 1 застр. ОМС'!AJ16</f>
        <v>0.28363096537571497</v>
      </c>
      <c r="AE16" s="70">
        <f>'1- 8 2015 УО ОМС'!AE16/'на 1 застр. ОМС'!AJ16</f>
        <v>0.23582063485132951</v>
      </c>
      <c r="AF16" s="71">
        <f t="shared" si="9"/>
        <v>83.143472906403943</v>
      </c>
      <c r="AG16" s="73">
        <f>'1- 8 2015 УО ОМС'!AG16/'на 1 застр. ОМС'!AJ16</f>
        <v>0.21237392481334322</v>
      </c>
      <c r="AH16" s="73">
        <f>'1- 8 2015 УО ОМС'!AH16/'на 1 застр. ОМС'!AJ16</f>
        <v>0.1351787975374405</v>
      </c>
      <c r="AI16" s="71">
        <f t="shared" si="10"/>
        <v>63.651315789473678</v>
      </c>
      <c r="AJ16" s="12">
        <v>22903</v>
      </c>
    </row>
    <row r="17" spans="1:36" ht="18" customHeight="1">
      <c r="A17" s="3">
        <v>10</v>
      </c>
      <c r="B17" s="4" t="s">
        <v>17</v>
      </c>
      <c r="C17" s="70">
        <f>'1- 8 2015 УО ОМС'!C17/AJ17</f>
        <v>1.3295438088341782</v>
      </c>
      <c r="D17" s="70">
        <f>'1- 8 2015 УО ОМС'!D17/AJ17</f>
        <v>1.1642650253439537</v>
      </c>
      <c r="E17" s="71">
        <f t="shared" si="0"/>
        <v>87.568759871466696</v>
      </c>
      <c r="F17" s="70">
        <f>'1- 8 2015 УО ОМС'!F17/'на 1 застр. ОМС'!AJ17</f>
        <v>0.40716871832005791</v>
      </c>
      <c r="G17" s="70">
        <f>'1- 8 2015 УО ОМС'!G17/'на 1 застр. ОМС'!AJ17</f>
        <v>0.25948587979724835</v>
      </c>
      <c r="H17" s="71">
        <f t="shared" si="2"/>
        <v>63.729325982571581</v>
      </c>
      <c r="I17" s="70">
        <f>'1- 8 2015 УО ОМС'!I17/'на 1 застр. ОМС'!AJ17</f>
        <v>0</v>
      </c>
      <c r="J17" s="70">
        <f>'1- 8 2015 УО ОМС'!J17/'на 1 застр. ОМС'!AJ17</f>
        <v>0</v>
      </c>
      <c r="K17" s="71" t="e">
        <f t="shared" si="3"/>
        <v>#DIV/0!</v>
      </c>
      <c r="L17" s="70">
        <f>'1- 8 2015 УО ОМС'!L17/'на 1 застр. ОМС'!AJ17</f>
        <v>0.92237509051412025</v>
      </c>
      <c r="M17" s="70">
        <f>'1- 8 2015 УО ОМС'!M17/'на 1 застр. ОМС'!AJ17</f>
        <v>0.90477914554670524</v>
      </c>
      <c r="N17" s="71">
        <f t="shared" si="4"/>
        <v>98.092322185586426</v>
      </c>
      <c r="O17" s="70">
        <f>'1- 8 2015 УО ОМС'!O17/AJ17</f>
        <v>0.64185372918175232</v>
      </c>
      <c r="P17" s="70">
        <f>'1- 8 2015 УО ОМС'!P17/AJ17</f>
        <v>0.55068790731354089</v>
      </c>
      <c r="Q17" s="71">
        <f t="shared" si="5"/>
        <v>85.796480144404342</v>
      </c>
      <c r="R17" s="70">
        <f>'1- 8 2015 УО ОМС'!R17/AJ17</f>
        <v>0.33193338160753078</v>
      </c>
      <c r="S17" s="70">
        <f>'1- 8 2015 УО ОМС'!S17/AJ17</f>
        <v>0.27929036929761042</v>
      </c>
      <c r="T17" s="71">
        <f t="shared" si="6"/>
        <v>84.140488656195458</v>
      </c>
      <c r="U17" s="70">
        <f>'1- 8 2015 УО ОМС'!U17/AJ17</f>
        <v>7.8530050687907318E-2</v>
      </c>
      <c r="V17" s="70">
        <f>'1- 8 2015 УО ОМС'!V17/AJ17</f>
        <v>7.8349022447501804E-2</v>
      </c>
      <c r="W17" s="71">
        <f t="shared" si="1"/>
        <v>99.769479022591042</v>
      </c>
      <c r="X17" s="70">
        <f>'1- 8 2015 УО ОМС'!X17/'на 1 застр. ОМС'!AJ17</f>
        <v>0.83381607530774804</v>
      </c>
      <c r="Y17" s="70">
        <f>'1- 8 2015 УО ОМС'!Y17/'на 1 застр. ОМС'!AJ17</f>
        <v>0.70293265749456912</v>
      </c>
      <c r="Z17" s="71">
        <f t="shared" si="7"/>
        <v>84.303082935301774</v>
      </c>
      <c r="AA17" s="72">
        <f>'1- 8 2015 УО ОМС'!AA17/AJ17</f>
        <v>2.5199131064446052E-2</v>
      </c>
      <c r="AB17" s="72">
        <f>'1- 8 2015 УО ОМС'!AB17/AJ17</f>
        <v>1.7921795800144823E-2</v>
      </c>
      <c r="AC17" s="71">
        <f t="shared" si="8"/>
        <v>71.120689655172413</v>
      </c>
      <c r="AD17" s="70">
        <f>'1- 8 2015 УО ОМС'!AD17/'на 1 застр. ОМС'!AJ17</f>
        <v>0.25807385952208545</v>
      </c>
      <c r="AE17" s="70">
        <f>'1- 8 2015 УО ОМС'!AE17/'на 1 застр. ОМС'!AJ17</f>
        <v>0.17856625633598841</v>
      </c>
      <c r="AF17" s="71">
        <f t="shared" si="9"/>
        <v>69.191919191919197</v>
      </c>
      <c r="AG17" s="73">
        <f>'1- 8 2015 УО ОМС'!AG17/'на 1 застр. ОМС'!AJ17</f>
        <v>0.20912382331643736</v>
      </c>
      <c r="AH17" s="73">
        <f>'1- 8 2015 УО ОМС'!AH17/'на 1 застр. ОМС'!AJ17</f>
        <v>7.8493845039826218E-2</v>
      </c>
      <c r="AI17" s="71">
        <f t="shared" si="10"/>
        <v>37.534626038781163</v>
      </c>
      <c r="AJ17" s="12">
        <v>27620</v>
      </c>
    </row>
    <row r="18" spans="1:36" ht="13.5" customHeight="1">
      <c r="A18" s="222">
        <v>11</v>
      </c>
      <c r="B18" s="219" t="s">
        <v>214</v>
      </c>
      <c r="C18" s="70">
        <f>'1- 8 2015 УО ОМС'!C18/AJ18</f>
        <v>1.0379425305604064</v>
      </c>
      <c r="D18" s="70">
        <f>'1- 8 2015 УО ОМС'!D18/AJ18</f>
        <v>0.7436100968407684</v>
      </c>
      <c r="E18" s="71">
        <f t="shared" ref="E18:E24" si="11">D18*100/C18</f>
        <v>71.642704190884061</v>
      </c>
      <c r="F18" s="70">
        <f>'1- 8 2015 УО ОМС'!F18/'на 1 застр. ОМС'!AJ18</f>
        <v>0.58675980314335607</v>
      </c>
      <c r="G18" s="70">
        <f>'1- 8 2015 УО ОМС'!G18/'на 1 застр. ОМС'!AJ18</f>
        <v>0.29226861406572474</v>
      </c>
      <c r="H18" s="71">
        <f t="shared" ref="H18:H24" si="12">G18*100/F18</f>
        <v>49.810606060606069</v>
      </c>
      <c r="I18" s="70">
        <f>'1- 8 2015 УО ОМС'!I18/'на 1 застр. ОМС'!AJ18</f>
        <v>0</v>
      </c>
      <c r="J18" s="70">
        <f>'1- 8 2015 УО ОМС'!J18/'на 1 застр. ОМС'!AJ18</f>
        <v>0</v>
      </c>
      <c r="K18" s="71" t="e">
        <f t="shared" si="3"/>
        <v>#DIV/0!</v>
      </c>
      <c r="L18" s="70">
        <f>'1- 8 2015 УО ОМС'!L18/'на 1 застр. ОМС'!AJ18</f>
        <v>0.45118272741705034</v>
      </c>
      <c r="M18" s="70">
        <f>'1- 8 2015 УО ОМС'!M18/'на 1 застр. ОМС'!AJ18</f>
        <v>0.45134148277504366</v>
      </c>
      <c r="N18" s="71">
        <f t="shared" ref="N18:N24" si="13">M18*100/L18</f>
        <v>100.03518648838846</v>
      </c>
      <c r="O18" s="70">
        <f>'1- 8 2015 УО ОМС'!O18/AJ18</f>
        <v>0.77345610414351484</v>
      </c>
      <c r="P18" s="70">
        <f>'1- 8 2015 УО ОМС'!P18/AJ18</f>
        <v>0.76916970947769492</v>
      </c>
      <c r="Q18" s="71">
        <f t="shared" ref="Q18:Q24" si="14">P18*100/O18</f>
        <v>99.445812807881765</v>
      </c>
      <c r="R18" s="70">
        <f>'1- 8 2015 УО ОМС'!R18/AJ18</f>
        <v>0.38482298777583746</v>
      </c>
      <c r="S18" s="70">
        <f>'1- 8 2015 УО ОМС'!S18/AJ18</f>
        <v>0.38402921098587078</v>
      </c>
      <c r="T18" s="71">
        <f t="shared" ref="T18:T24" si="15">S18*100/R18</f>
        <v>99.793729372937293</v>
      </c>
      <c r="U18" s="70">
        <f>'1- 8 2015 УО ОМС'!U18/AJ18</f>
        <v>5.8421971741546279E-2</v>
      </c>
      <c r="V18" s="70">
        <f>'1- 8 2015 УО ОМС'!V18/AJ18</f>
        <v>5.8421971741546279E-2</v>
      </c>
      <c r="W18" s="71">
        <f t="shared" ref="W18:W24" si="16">V18*100/U18</f>
        <v>100</v>
      </c>
      <c r="X18" s="70">
        <f>'1- 8 2015 УО ОМС'!X18/'на 1 застр. ОМС'!AJ18</f>
        <v>0.73027464676932852</v>
      </c>
      <c r="Y18" s="70">
        <f>'1- 8 2015 УО ОМС'!Y18/'на 1 застр. ОМС'!AJ18</f>
        <v>0.69026829655500876</v>
      </c>
      <c r="Z18" s="71">
        <f t="shared" ref="Z18:Z24" si="17">Y18*100/X18</f>
        <v>94.521739130434781</v>
      </c>
      <c r="AA18" s="72">
        <f>'1- 8 2015 УО ОМС'!AA18/AJ18</f>
        <v>2.4130814414986507E-2</v>
      </c>
      <c r="AB18" s="72">
        <f>'1- 8 2015 УО ОМС'!AB18/AJ18</f>
        <v>2.3654548341006509E-2</v>
      </c>
      <c r="AC18" s="71">
        <f t="shared" ref="AC18:AC24" si="18">AB18*100/AA18</f>
        <v>98.026315789473685</v>
      </c>
      <c r="AD18" s="70">
        <f>'1- 8 2015 УО ОМС'!AD18/'на 1 застр. ОМС'!AJ18</f>
        <v>0.26543895856485156</v>
      </c>
      <c r="AE18" s="70">
        <f>'1- 8 2015 УО ОМС'!AE18/'на 1 застр. ОМС'!AJ18</f>
        <v>0.25924749960311161</v>
      </c>
      <c r="AF18" s="71">
        <f t="shared" ref="AF18:AF24" si="19">AE18*100/AD18</f>
        <v>97.667464114832541</v>
      </c>
      <c r="AG18" s="73">
        <f>'1- 8 2015 УО ОМС'!AG18/'на 1 застр. ОМС'!AJ18</f>
        <v>0.2070169868233053</v>
      </c>
      <c r="AH18" s="73">
        <f>'1- 8 2015 УО ОМС'!AH18/'на 1 застр. ОМС'!AJ18</f>
        <v>0.20574694395935864</v>
      </c>
      <c r="AI18" s="71">
        <f t="shared" ref="AI18:AI24" si="20">AH18*100/AG18</f>
        <v>99.386503067484668</v>
      </c>
      <c r="AJ18" s="12">
        <v>6299</v>
      </c>
    </row>
    <row r="19" spans="1:36" ht="13.5" customHeight="1">
      <c r="A19" s="222">
        <v>12</v>
      </c>
      <c r="B19" s="219" t="s">
        <v>215</v>
      </c>
      <c r="C19" s="70">
        <f>'1- 8 2015 УО ОМС'!C19/AJ19</f>
        <v>1.0809675105052783</v>
      </c>
      <c r="D19" s="70">
        <f>'1- 8 2015 УО ОМС'!D19/AJ19</f>
        <v>0.9495746643435482</v>
      </c>
      <c r="E19" s="71">
        <f t="shared" si="11"/>
        <v>87.844884801365311</v>
      </c>
      <c r="F19" s="70">
        <f>'1- 8 2015 УО ОМС'!F19/'на 1 застр. ОМС'!AJ19</f>
        <v>0.2028287383417034</v>
      </c>
      <c r="G19" s="70">
        <f>'1- 8 2015 УО ОМС'!G19/'на 1 застр. ОМС'!AJ19</f>
        <v>9.2548939223121865E-2</v>
      </c>
      <c r="H19" s="71">
        <f t="shared" si="12"/>
        <v>45.629105608893383</v>
      </c>
      <c r="I19" s="70">
        <f>'1- 8 2015 УО ОМС'!I19/'на 1 застр. ОМС'!AJ19</f>
        <v>0</v>
      </c>
      <c r="J19" s="70">
        <f>'1- 8 2015 УО ОМС'!J19/'на 1 застр. ОМС'!AJ19</f>
        <v>0</v>
      </c>
      <c r="K19" s="71" t="e">
        <f t="shared" si="3"/>
        <v>#DIV/0!</v>
      </c>
      <c r="L19" s="70">
        <f>'1- 8 2015 УО ОМС'!L19/'на 1 застр. ОМС'!AJ19</f>
        <v>0.87813877216357483</v>
      </c>
      <c r="M19" s="70">
        <f>'1- 8 2015 УО ОМС'!M19/'на 1 застр. ОМС'!AJ19</f>
        <v>0.85702572512042641</v>
      </c>
      <c r="N19" s="71">
        <f t="shared" si="13"/>
        <v>97.59570494864613</v>
      </c>
      <c r="O19" s="70">
        <f>'1- 8 2015 УО ОМС'!O19/AJ19</f>
        <v>0.78845956749000723</v>
      </c>
      <c r="P19" s="70">
        <f>'1- 8 2015 УО ОМС'!P19/AJ19</f>
        <v>0.77216357486932463</v>
      </c>
      <c r="Q19" s="71">
        <f t="shared" si="14"/>
        <v>97.933186013258805</v>
      </c>
      <c r="R19" s="70">
        <f>'1- 8 2015 УО ОМС'!R19/AJ19</f>
        <v>0.3686583990980834</v>
      </c>
      <c r="S19" s="70">
        <f>'1- 8 2015 УО ОМС'!S19/AJ19</f>
        <v>0.3671210413036794</v>
      </c>
      <c r="T19" s="71">
        <f t="shared" si="15"/>
        <v>99.582985821517937</v>
      </c>
      <c r="U19" s="70">
        <f>'1- 8 2015 УО ОМС'!U19/AJ19</f>
        <v>4.6223224351747465E-2</v>
      </c>
      <c r="V19" s="70">
        <f>'1- 8 2015 УО ОМС'!V19/AJ19</f>
        <v>4.6223224351747465E-2</v>
      </c>
      <c r="W19" s="71">
        <f t="shared" si="16"/>
        <v>100</v>
      </c>
      <c r="X19" s="70">
        <f>'1- 8 2015 УО ОМС'!X19/'на 1 застр. ОМС'!AJ19</f>
        <v>0.5793789074510608</v>
      </c>
      <c r="Y19" s="70">
        <f>'1- 8 2015 УО ОМС'!Y19/'на 1 застр. ОМС'!AJ19</f>
        <v>0.49800143486727477</v>
      </c>
      <c r="Z19" s="71">
        <f t="shared" si="17"/>
        <v>85.954360516539893</v>
      </c>
      <c r="AA19" s="72">
        <f>'1- 8 2015 УО ОМС'!AA19/AJ19</f>
        <v>3.0439684329199548E-2</v>
      </c>
      <c r="AB19" s="72">
        <f>'1- 8 2015 УО ОМС'!AB19/AJ19</f>
        <v>2.9414779132930204E-2</v>
      </c>
      <c r="AC19" s="71">
        <f t="shared" si="18"/>
        <v>96.632996632996637</v>
      </c>
      <c r="AD19" s="70">
        <f>'1- 8 2015 УО ОМС'!AD19/'на 1 застр. ОМС'!AJ19</f>
        <v>0.32356257046223225</v>
      </c>
      <c r="AE19" s="70">
        <f>'1- 8 2015 УО ОМС'!AE19/'на 1 застр. ОМС'!AJ19</f>
        <v>0.28615353079840117</v>
      </c>
      <c r="AF19" s="71">
        <f t="shared" si="19"/>
        <v>88.438390877415273</v>
      </c>
      <c r="AG19" s="73">
        <f>'1- 8 2015 УО ОМС'!AG19/'на 1 застр. ОМС'!AJ19</f>
        <v>0.20959311263708108</v>
      </c>
      <c r="AH19" s="73">
        <f>'1- 8 2015 УО ОМС'!AH19/'на 1 застр. ОМС'!AJ19</f>
        <v>0.20918315055857334</v>
      </c>
      <c r="AI19" s="71">
        <f t="shared" si="20"/>
        <v>99.804400977995115</v>
      </c>
      <c r="AJ19" s="12">
        <v>9757</v>
      </c>
    </row>
    <row r="20" spans="1:36" ht="13.5" customHeight="1">
      <c r="A20" s="222">
        <v>13</v>
      </c>
      <c r="B20" s="219" t="s">
        <v>216</v>
      </c>
      <c r="C20" s="70">
        <f>'1- 8 2015 УО ОМС'!C20/AJ20</f>
        <v>1.0134850400337125</v>
      </c>
      <c r="D20" s="70">
        <f>'1- 8 2015 УО ОМС'!D20/AJ20</f>
        <v>0.74631268436578169</v>
      </c>
      <c r="E20" s="71">
        <f t="shared" si="11"/>
        <v>73.638253638253644</v>
      </c>
      <c r="F20" s="70">
        <f>'1- 8 2015 УО ОМС'!F20/'на 1 застр. ОМС'!AJ20</f>
        <v>0.42941424357353564</v>
      </c>
      <c r="G20" s="70">
        <f>'1- 8 2015 УО ОМС'!G20/'на 1 застр. ОМС'!AJ20</f>
        <v>0.1845764854614412</v>
      </c>
      <c r="H20" s="71">
        <f t="shared" si="12"/>
        <v>42.983316977428849</v>
      </c>
      <c r="I20" s="70">
        <f>'1- 8 2015 УО ОМС'!I20/'на 1 застр. ОМС'!AJ20</f>
        <v>0</v>
      </c>
      <c r="J20" s="70">
        <f>'1- 8 2015 УО ОМС'!J20/'на 1 застр. ОМС'!AJ20</f>
        <v>0</v>
      </c>
      <c r="K20" s="71" t="e">
        <f t="shared" si="3"/>
        <v>#DIV/0!</v>
      </c>
      <c r="L20" s="70">
        <f>'1- 8 2015 УО ОМС'!L20/'на 1 застр. ОМС'!AJ20</f>
        <v>0.58407079646017701</v>
      </c>
      <c r="M20" s="70">
        <f>'1- 8 2015 УО ОМС'!M20/'на 1 застр. ОМС'!AJ20</f>
        <v>0.56173619890434046</v>
      </c>
      <c r="N20" s="71">
        <f t="shared" si="13"/>
        <v>96.176046176046171</v>
      </c>
      <c r="O20" s="70">
        <f>'1- 8 2015 УО ОМС'!O20/AJ20</f>
        <v>0.87104930467762332</v>
      </c>
      <c r="P20" s="70">
        <f>'1- 8 2015 УО ОМС'!P20/AJ20</f>
        <v>0.86809945217024864</v>
      </c>
      <c r="Q20" s="71">
        <f t="shared" si="14"/>
        <v>99.661344944363805</v>
      </c>
      <c r="R20" s="70">
        <f>'1- 8 2015 УО ОМС'!R20/AJ20</f>
        <v>0.47366203118415506</v>
      </c>
      <c r="S20" s="70">
        <f>'1- 8 2015 УО ОМС'!S20/AJ20</f>
        <v>0.46860514117151286</v>
      </c>
      <c r="T20" s="71">
        <f t="shared" si="15"/>
        <v>98.932384341637004</v>
      </c>
      <c r="U20" s="70">
        <f>'1- 8 2015 УО ОМС'!U20/AJ20</f>
        <v>0</v>
      </c>
      <c r="V20" s="70">
        <f>'1- 8 2015 УО ОМС'!V20/AJ20</f>
        <v>0</v>
      </c>
      <c r="W20" s="71" t="e">
        <f t="shared" si="16"/>
        <v>#DIV/0!</v>
      </c>
      <c r="X20" s="70">
        <f>'1- 8 2015 УО ОМС'!X20/'на 1 застр. ОМС'!AJ20</f>
        <v>0</v>
      </c>
      <c r="Y20" s="70">
        <f>'1- 8 2015 УО ОМС'!Y20/'на 1 застр. ОМС'!AJ20</f>
        <v>0</v>
      </c>
      <c r="Z20" s="71" t="e">
        <f t="shared" si="17"/>
        <v>#DIV/0!</v>
      </c>
      <c r="AA20" s="72">
        <f>'1- 8 2015 УО ОМС'!AA20/AJ20</f>
        <v>9.8187947745469864E-2</v>
      </c>
      <c r="AB20" s="72">
        <f>'1- 8 2015 УО ОМС'!AB20/AJ20</f>
        <v>9.8187947745469864E-2</v>
      </c>
      <c r="AC20" s="71">
        <f t="shared" si="18"/>
        <v>100</v>
      </c>
      <c r="AD20" s="70">
        <f>'1- 8 2015 УО ОМС'!AD20/'на 1 застр. ОМС'!AJ20</f>
        <v>0.97513695743784234</v>
      </c>
      <c r="AE20" s="70">
        <f>'1- 8 2015 УО ОМС'!AE20/'на 1 застр. ОМС'!AJ20</f>
        <v>0.96249473240623684</v>
      </c>
      <c r="AF20" s="71">
        <f t="shared" si="19"/>
        <v>98.703543647363887</v>
      </c>
      <c r="AG20" s="73">
        <f>'1- 8 2015 УО ОМС'!AG20/'на 1 застр. ОМС'!AJ20</f>
        <v>0.21407501053518752</v>
      </c>
      <c r="AH20" s="73">
        <f>'1- 8 2015 УО ОМС'!AH20/'на 1 застр. ОМС'!AJ20</f>
        <v>0.21407501053518752</v>
      </c>
      <c r="AI20" s="71">
        <f t="shared" si="20"/>
        <v>100</v>
      </c>
      <c r="AJ20" s="12">
        <v>2373</v>
      </c>
    </row>
    <row r="21" spans="1:36" ht="13.5" customHeight="1">
      <c r="A21" s="222">
        <v>14</v>
      </c>
      <c r="B21" s="219" t="s">
        <v>217</v>
      </c>
      <c r="C21" s="70">
        <f>'1- 8 2015 УО ОМС'!C21/AJ21</f>
        <v>1.0836996336996336</v>
      </c>
      <c r="D21" s="70">
        <f>'1- 8 2015 УО ОМС'!D21/AJ21</f>
        <v>1.0214285714285714</v>
      </c>
      <c r="E21" s="71">
        <f t="shared" si="11"/>
        <v>94.25384485381106</v>
      </c>
      <c r="F21" s="70">
        <f>'1- 8 2015 УО ОМС'!F21/'на 1 застр. ОМС'!AJ21</f>
        <v>0.2620879120879121</v>
      </c>
      <c r="G21" s="70">
        <f>'1- 8 2015 УО ОМС'!G21/'на 1 застр. ОМС'!AJ21</f>
        <v>0.19981684981684983</v>
      </c>
      <c r="H21" s="71">
        <f t="shared" si="12"/>
        <v>76.240391334730958</v>
      </c>
      <c r="I21" s="70">
        <f>'1- 8 2015 УО ОМС'!I21/'на 1 застр. ОМС'!AJ21</f>
        <v>0</v>
      </c>
      <c r="J21" s="70">
        <f>'1- 8 2015 УО ОМС'!J21/'на 1 застр. ОМС'!AJ21</f>
        <v>0</v>
      </c>
      <c r="K21" s="71" t="e">
        <f t="shared" si="3"/>
        <v>#DIV/0!</v>
      </c>
      <c r="L21" s="70">
        <f>'1- 8 2015 УО ОМС'!L21/'на 1 застр. ОМС'!AJ21</f>
        <v>0.82161172161172158</v>
      </c>
      <c r="M21" s="70">
        <f>'1- 8 2015 УО ОМС'!M21/'на 1 застр. ОМС'!AJ21</f>
        <v>0.82161172161172158</v>
      </c>
      <c r="N21" s="71">
        <f t="shared" si="13"/>
        <v>100</v>
      </c>
      <c r="O21" s="70">
        <f>'1- 8 2015 УО ОМС'!O21/AJ21</f>
        <v>0.77912087912087913</v>
      </c>
      <c r="P21" s="70">
        <f>'1- 8 2015 УО ОМС'!P21/AJ21</f>
        <v>0.77893772893772895</v>
      </c>
      <c r="Q21" s="71">
        <f t="shared" si="14"/>
        <v>99.976492712740949</v>
      </c>
      <c r="R21" s="70">
        <f>'1- 8 2015 УО ОМС'!R21/AJ21</f>
        <v>0.39120879120879121</v>
      </c>
      <c r="S21" s="70">
        <f>'1- 8 2015 УО ОМС'!S21/AJ21</f>
        <v>0.39120879120879121</v>
      </c>
      <c r="T21" s="71">
        <f t="shared" si="15"/>
        <v>100.00000000000001</v>
      </c>
      <c r="U21" s="70">
        <f>'1- 8 2015 УО ОМС'!U21/AJ21</f>
        <v>6.4468864468864476E-2</v>
      </c>
      <c r="V21" s="70">
        <f>'1- 8 2015 УО ОМС'!V21/AJ21</f>
        <v>6.4468864468864476E-2</v>
      </c>
      <c r="W21" s="71">
        <f t="shared" si="16"/>
        <v>100</v>
      </c>
      <c r="X21" s="70">
        <f>'1- 8 2015 УО ОМС'!X21/'на 1 застр. ОМС'!AJ21</f>
        <v>0.72820512820512817</v>
      </c>
      <c r="Y21" s="70">
        <f>'1- 8 2015 УО ОМС'!Y21/'на 1 застр. ОМС'!AJ21</f>
        <v>0.69084249084249083</v>
      </c>
      <c r="Z21" s="71">
        <f t="shared" si="17"/>
        <v>94.869215291750507</v>
      </c>
      <c r="AA21" s="72">
        <f>'1- 8 2015 УО ОМС'!AA21/AJ21</f>
        <v>2.6373626373626374E-2</v>
      </c>
      <c r="AB21" s="72">
        <f>'1- 8 2015 УО ОМС'!AB21/AJ21</f>
        <v>2.6373626373626374E-2</v>
      </c>
      <c r="AC21" s="71">
        <f t="shared" si="18"/>
        <v>100</v>
      </c>
      <c r="AD21" s="70">
        <f>'1- 8 2015 УО ОМС'!AD21/'на 1 застр. ОМС'!AJ21</f>
        <v>0.30622710622710625</v>
      </c>
      <c r="AE21" s="70">
        <f>'1- 8 2015 УО ОМС'!AE21/'на 1 застр. ОМС'!AJ21</f>
        <v>0.27472527472527475</v>
      </c>
      <c r="AF21" s="71">
        <f t="shared" si="19"/>
        <v>89.712918660287087</v>
      </c>
      <c r="AG21" s="73">
        <f>'1- 8 2015 УО ОМС'!AG21/'на 1 застр. ОМС'!AJ21</f>
        <v>0.20952380952380953</v>
      </c>
      <c r="AH21" s="73">
        <f>'1- 8 2015 УО ОМС'!AH21/'на 1 застр. ОМС'!AJ21</f>
        <v>0.20952380952380953</v>
      </c>
      <c r="AI21" s="71">
        <f t="shared" si="20"/>
        <v>100</v>
      </c>
      <c r="AJ21" s="12">
        <v>5460</v>
      </c>
    </row>
    <row r="22" spans="1:36" ht="13.5" customHeight="1">
      <c r="A22" s="222">
        <v>15</v>
      </c>
      <c r="B22" s="219" t="s">
        <v>218</v>
      </c>
      <c r="C22" s="70">
        <f>'1- 8 2015 УО ОМС'!C22/AJ22</f>
        <v>1.0745341614906831</v>
      </c>
      <c r="D22" s="70">
        <f>'1- 8 2015 УО ОМС'!D22/AJ22</f>
        <v>0.68808229813664601</v>
      </c>
      <c r="E22" s="71">
        <f t="shared" si="11"/>
        <v>64.035404624277461</v>
      </c>
      <c r="F22" s="70">
        <f>'1- 8 2015 УО ОМС'!F22/'на 1 застр. ОМС'!AJ22</f>
        <v>0.45710403726708076</v>
      </c>
      <c r="G22" s="70">
        <f>'1- 8 2015 УО ОМС'!G22/'на 1 застр. ОМС'!AJ22</f>
        <v>0.16886645962732919</v>
      </c>
      <c r="H22" s="71">
        <f t="shared" si="12"/>
        <v>36.942675159235662</v>
      </c>
      <c r="I22" s="70">
        <f>'1- 8 2015 УО ОМС'!I22/'на 1 застр. ОМС'!AJ22</f>
        <v>0</v>
      </c>
      <c r="J22" s="70">
        <f>'1- 8 2015 УО ОМС'!J22/'на 1 застр. ОМС'!AJ22</f>
        <v>0</v>
      </c>
      <c r="K22" s="71" t="e">
        <f t="shared" si="3"/>
        <v>#DIV/0!</v>
      </c>
      <c r="L22" s="70">
        <f>'1- 8 2015 УО ОМС'!L22/'на 1 застр. ОМС'!AJ22</f>
        <v>0.61743012422360244</v>
      </c>
      <c r="M22" s="70">
        <f>'1- 8 2015 УО ОМС'!M22/'на 1 застр. ОМС'!AJ22</f>
        <v>0.51921583850931674</v>
      </c>
      <c r="N22" s="71">
        <f t="shared" si="13"/>
        <v>84.093052499214082</v>
      </c>
      <c r="O22" s="70">
        <f>'1- 8 2015 УО ОМС'!O22/AJ22</f>
        <v>1.0353260869565217</v>
      </c>
      <c r="P22" s="70">
        <f>'1- 8 2015 УО ОМС'!P22/AJ22</f>
        <v>0.73815993788819878</v>
      </c>
      <c r="Q22" s="71">
        <f t="shared" si="14"/>
        <v>71.297337832770907</v>
      </c>
      <c r="R22" s="70">
        <f>'1- 8 2015 УО ОМС'!R22/AJ22</f>
        <v>0.39440993788819878</v>
      </c>
      <c r="S22" s="70">
        <f>'1- 8 2015 УО ОМС'!S22/AJ22</f>
        <v>0.31851708074534163</v>
      </c>
      <c r="T22" s="71">
        <f t="shared" si="15"/>
        <v>80.75787401574803</v>
      </c>
      <c r="U22" s="70">
        <f>'1- 8 2015 УО ОМС'!U22/AJ22</f>
        <v>5.9006211180124224E-2</v>
      </c>
      <c r="V22" s="70">
        <f>'1- 8 2015 УО ОМС'!V22/AJ22</f>
        <v>5.9006211180124224E-2</v>
      </c>
      <c r="W22" s="71">
        <f t="shared" si="16"/>
        <v>100</v>
      </c>
      <c r="X22" s="70">
        <f>'1- 8 2015 УО ОМС'!X22/'на 1 застр. ОМС'!AJ22</f>
        <v>0.68944099378881984</v>
      </c>
      <c r="Y22" s="70">
        <f>'1- 8 2015 УО ОМС'!Y22/'на 1 застр. ОМС'!AJ22</f>
        <v>0.70050465838509313</v>
      </c>
      <c r="Z22" s="71">
        <f t="shared" si="17"/>
        <v>101.60472972972973</v>
      </c>
      <c r="AA22" s="72">
        <f>'1- 8 2015 УО ОМС'!AA22/AJ22</f>
        <v>3.0473602484472048E-2</v>
      </c>
      <c r="AB22" s="72">
        <f>'1- 8 2015 УО ОМС'!AB22/AJ22</f>
        <v>3.0473602484472048E-2</v>
      </c>
      <c r="AC22" s="71">
        <f t="shared" si="18"/>
        <v>100</v>
      </c>
      <c r="AD22" s="70">
        <f>'1- 8 2015 УО ОМС'!AD22/'на 1 застр. ОМС'!AJ22</f>
        <v>0.32608695652173914</v>
      </c>
      <c r="AE22" s="70">
        <f>'1- 8 2015 УО ОМС'!AE22/'на 1 застр. ОМС'!AJ22</f>
        <v>0.36956521739130432</v>
      </c>
      <c r="AF22" s="71">
        <f t="shared" si="19"/>
        <v>113.33333333333331</v>
      </c>
      <c r="AG22" s="73">
        <f>'1- 8 2015 УО ОМС'!AG22/'на 1 застр. ОМС'!AJ22</f>
        <v>0.20943322981366461</v>
      </c>
      <c r="AH22" s="73">
        <f>'1- 8 2015 УО ОМС'!AH22/'на 1 застр. ОМС'!AJ22</f>
        <v>0.20943322981366461</v>
      </c>
      <c r="AI22" s="71">
        <f t="shared" si="20"/>
        <v>100</v>
      </c>
      <c r="AJ22" s="12">
        <v>5152</v>
      </c>
    </row>
    <row r="23" spans="1:36" ht="13.5" customHeight="1">
      <c r="A23" s="222">
        <v>16</v>
      </c>
      <c r="B23" s="220" t="s">
        <v>219</v>
      </c>
      <c r="C23" s="70">
        <f>'1- 8 2015 УО ОМС'!C23/AJ23</f>
        <v>1.0594035001232438</v>
      </c>
      <c r="D23" s="70">
        <f>'1- 8 2015 УО ОМС'!D23/AJ23</f>
        <v>0.97559773231451807</v>
      </c>
      <c r="E23" s="71">
        <f t="shared" si="11"/>
        <v>92.089343880874821</v>
      </c>
      <c r="F23" s="70">
        <f>'1- 8 2015 УО ОМС'!F23/'на 1 застр. ОМС'!AJ23</f>
        <v>0.34582203598718264</v>
      </c>
      <c r="G23" s="70">
        <f>'1- 8 2015 УО ОМС'!G23/'на 1 застр. ОМС'!AJ23</f>
        <v>0.26201626817845697</v>
      </c>
      <c r="H23" s="71">
        <f t="shared" si="12"/>
        <v>75.766215253029216</v>
      </c>
      <c r="I23" s="70">
        <f>'1- 8 2015 УО ОМС'!I23/'на 1 застр. ОМС'!AJ23</f>
        <v>0</v>
      </c>
      <c r="J23" s="70">
        <f>'1- 8 2015 УО ОМС'!J23/'на 1 застр. ОМС'!AJ23</f>
        <v>0</v>
      </c>
      <c r="K23" s="71" t="e">
        <f t="shared" si="3"/>
        <v>#DIV/0!</v>
      </c>
      <c r="L23" s="70">
        <f>'1- 8 2015 УО ОМС'!L23/'на 1 застр. ОМС'!AJ23</f>
        <v>0.71358146413606116</v>
      </c>
      <c r="M23" s="70">
        <f>'1- 8 2015 УО ОМС'!M23/'на 1 застр. ОМС'!AJ23</f>
        <v>0.71358146413606116</v>
      </c>
      <c r="N23" s="71">
        <f t="shared" si="13"/>
        <v>100.00000000000001</v>
      </c>
      <c r="O23" s="70">
        <f>'1- 8 2015 УО ОМС'!O23/AJ23</f>
        <v>0.85974858269657384</v>
      </c>
      <c r="P23" s="70">
        <f>'1- 8 2015 УО ОМС'!P23/AJ23</f>
        <v>0.85974858269657384</v>
      </c>
      <c r="Q23" s="71">
        <f t="shared" si="14"/>
        <v>100</v>
      </c>
      <c r="R23" s="70">
        <f>'1- 8 2015 УО ОМС'!R23/AJ23</f>
        <v>0.41262016268178459</v>
      </c>
      <c r="S23" s="70">
        <f>'1- 8 2015 УО ОМС'!S23/AJ23</f>
        <v>0.41262016268178459</v>
      </c>
      <c r="T23" s="71">
        <f t="shared" si="15"/>
        <v>100</v>
      </c>
      <c r="U23" s="70">
        <f>'1- 8 2015 УО ОМС'!U23/AJ23</f>
        <v>5.866403746610796E-2</v>
      </c>
      <c r="V23" s="70">
        <f>'1- 8 2015 УО ОМС'!V23/AJ23</f>
        <v>5.866403746610796E-2</v>
      </c>
      <c r="W23" s="71">
        <f t="shared" si="16"/>
        <v>100</v>
      </c>
      <c r="X23" s="70">
        <f>'1- 8 2015 УО ОМС'!X23/'на 1 застр. ОМС'!AJ23</f>
        <v>0.6147399556322406</v>
      </c>
      <c r="Y23" s="70">
        <f>'1- 8 2015 УО ОМС'!Y23/'на 1 застр. ОМС'!AJ23</f>
        <v>0.60364801577520333</v>
      </c>
      <c r="Z23" s="71">
        <f t="shared" si="17"/>
        <v>98.195669607056928</v>
      </c>
      <c r="AA23" s="72">
        <f>'1- 8 2015 УО ОМС'!AA23/AJ23</f>
        <v>3.0317968942568399E-2</v>
      </c>
      <c r="AB23" s="72">
        <f>'1- 8 2015 УО ОМС'!AB23/AJ23</f>
        <v>3.0071481390189794E-2</v>
      </c>
      <c r="AC23" s="71">
        <f t="shared" si="18"/>
        <v>99.1869918699187</v>
      </c>
      <c r="AD23" s="70">
        <f>'1- 8 2015 УО ОМС'!AD23/'на 1 застр. ОМС'!AJ23</f>
        <v>0.30194725166379099</v>
      </c>
      <c r="AE23" s="70">
        <f>'1- 8 2015 УО ОМС'!AE23/'на 1 застр. ОМС'!AJ23</f>
        <v>0.29652452551146169</v>
      </c>
      <c r="AF23" s="71">
        <f t="shared" si="19"/>
        <v>98.204081632653057</v>
      </c>
      <c r="AG23" s="73">
        <f>'1- 8 2015 УО ОМС'!AG23/'на 1 застр. ОМС'!AJ23</f>
        <v>0.20902144441705695</v>
      </c>
      <c r="AH23" s="73">
        <f>'1- 8 2015 УО ОМС'!AH23/'на 1 застр. ОМС'!AJ23</f>
        <v>0.20902144441705695</v>
      </c>
      <c r="AI23" s="71">
        <f t="shared" si="20"/>
        <v>100</v>
      </c>
      <c r="AJ23" s="12">
        <v>4057</v>
      </c>
    </row>
    <row r="24" spans="1:36" ht="13.5" customHeight="1" thickBot="1">
      <c r="A24" s="223">
        <v>17</v>
      </c>
      <c r="B24" s="221" t="s">
        <v>220</v>
      </c>
      <c r="C24" s="70">
        <f>'1- 8 2015 УО ОМС'!C24/AJ24</f>
        <v>1.0117767537122375</v>
      </c>
      <c r="D24" s="70">
        <f>'1- 8 2015 УО ОМС'!D24/AJ24</f>
        <v>0.93855606758832566</v>
      </c>
      <c r="E24" s="71">
        <f t="shared" si="11"/>
        <v>92.76315789473685</v>
      </c>
      <c r="F24" s="70">
        <f>'1- 8 2015 УО ОМС'!F24/'на 1 застр. ОМС'!AJ24</f>
        <v>0.11879160266257041</v>
      </c>
      <c r="G24" s="70">
        <f>'1- 8 2015 УО ОМС'!G24/'на 1 застр. ОМС'!AJ24</f>
        <v>4.5570916538658475E-2</v>
      </c>
      <c r="H24" s="71">
        <f t="shared" si="12"/>
        <v>38.362068965517238</v>
      </c>
      <c r="I24" s="70">
        <f>'1- 8 2015 УО ОМС'!I24/'на 1 застр. ОМС'!AJ24</f>
        <v>0</v>
      </c>
      <c r="J24" s="70">
        <f>'1- 8 2015 УО ОМС'!J24/'на 1 застр. ОМС'!AJ24</f>
        <v>0</v>
      </c>
      <c r="K24" s="168" t="e">
        <f t="shared" si="3"/>
        <v>#DIV/0!</v>
      </c>
      <c r="L24" s="70">
        <f>'1- 8 2015 УО ОМС'!L24/'на 1 застр. ОМС'!AJ24</f>
        <v>0.89298515104966714</v>
      </c>
      <c r="M24" s="70">
        <f>'1- 8 2015 УО ОМС'!M24/'на 1 застр. ОМС'!AJ24</f>
        <v>0.89298515104966714</v>
      </c>
      <c r="N24" s="71">
        <f t="shared" si="13"/>
        <v>100</v>
      </c>
      <c r="O24" s="70">
        <f>'1- 8 2015 УО ОМС'!O24/AJ24</f>
        <v>0.91756272401433692</v>
      </c>
      <c r="P24" s="70">
        <f>'1- 8 2015 УО ОМС'!P24/AJ24</f>
        <v>0.81003584229390679</v>
      </c>
      <c r="Q24" s="71">
        <f t="shared" si="14"/>
        <v>88.28125</v>
      </c>
      <c r="R24" s="70">
        <f>'1- 8 2015 УО ОМС'!R24/AJ24</f>
        <v>0.49974398361495137</v>
      </c>
      <c r="S24" s="70">
        <f>'1- 8 2015 УО ОМС'!S24/AJ24</f>
        <v>0.48540706605222733</v>
      </c>
      <c r="T24" s="71">
        <f t="shared" si="15"/>
        <v>97.131147540983591</v>
      </c>
      <c r="U24" s="70">
        <f>'1- 8 2015 УО ОМС'!U24/AJ24</f>
        <v>0</v>
      </c>
      <c r="V24" s="70">
        <f>'1- 8 2015 УО ОМС'!V24/AJ24</f>
        <v>0</v>
      </c>
      <c r="W24" s="71" t="e">
        <f t="shared" si="16"/>
        <v>#DIV/0!</v>
      </c>
      <c r="X24" s="70">
        <f>'1- 8 2015 УО ОМС'!X24/'на 1 застр. ОМС'!AJ24</f>
        <v>0</v>
      </c>
      <c r="Y24" s="70">
        <f>'1- 8 2015 УО ОМС'!Y24/'на 1 застр. ОМС'!AJ24</f>
        <v>0</v>
      </c>
      <c r="Z24" s="71" t="e">
        <f t="shared" si="17"/>
        <v>#DIV/0!</v>
      </c>
      <c r="AA24" s="72">
        <f>'1- 8 2015 УО ОМС'!AA24/AJ24</f>
        <v>5.7347670250896057E-2</v>
      </c>
      <c r="AB24" s="72">
        <f>'1- 8 2015 УО ОМС'!AB24/AJ24</f>
        <v>5.7347670250896057E-2</v>
      </c>
      <c r="AC24" s="71">
        <f t="shared" si="18"/>
        <v>100</v>
      </c>
      <c r="AD24" s="70">
        <f>'1- 8 2015 УО ОМС'!AD24/'на 1 застр. ОМС'!AJ24</f>
        <v>0.64311315924219148</v>
      </c>
      <c r="AE24" s="70">
        <f>'1- 8 2015 УО ОМС'!AE24/'на 1 застр. ОМС'!AJ24</f>
        <v>0.85560675883256532</v>
      </c>
      <c r="AF24" s="71">
        <f t="shared" si="19"/>
        <v>133.04140127388536</v>
      </c>
      <c r="AG24" s="73">
        <f>'1- 8 2015 УО ОМС'!AG24/'на 1 застр. ОМС'!AJ24</f>
        <v>0.2048131080389145</v>
      </c>
      <c r="AH24" s="73">
        <f>'1- 8 2015 УО ОМС'!AH24/'на 1 застр. ОМС'!AJ24</f>
        <v>0.2048131080389145</v>
      </c>
      <c r="AI24" s="71">
        <f t="shared" si="20"/>
        <v>100</v>
      </c>
      <c r="AJ24" s="49">
        <v>1953</v>
      </c>
    </row>
    <row r="25" spans="1:36" ht="18" customHeight="1" thickBot="1">
      <c r="A25" s="59">
        <v>18</v>
      </c>
      <c r="B25" s="58" t="s">
        <v>18</v>
      </c>
      <c r="C25" s="179">
        <f>'1- 8 2015 УО ОМС'!C25/AJ25</f>
        <v>1.0617956691677841</v>
      </c>
      <c r="D25" s="179">
        <f>'1- 8 2015 УО ОМС'!D25/AJ25</f>
        <v>0.87395509400587712</v>
      </c>
      <c r="E25" s="180">
        <f t="shared" si="0"/>
        <v>82.309159792567911</v>
      </c>
      <c r="F25" s="179">
        <f>'1- 8 2015 УО ОМС'!F25/'на 1 застр. ОМС'!AJ25</f>
        <v>0.3456392114347665</v>
      </c>
      <c r="G25" s="179">
        <f>'1- 8 2015 УО ОМС'!G25/'на 1 застр. ОМС'!AJ25</f>
        <v>0.17959544663490343</v>
      </c>
      <c r="H25" s="180">
        <f t="shared" si="2"/>
        <v>51.96037969459347</v>
      </c>
      <c r="I25" s="179">
        <f>'1- 8 2015 УО ОМС'!I25/'на 1 застр. ОМС'!AJ25</f>
        <v>0</v>
      </c>
      <c r="J25" s="405">
        <f>'1- 8 2015 УО ОМС'!J25/'на 1 застр. ОМС'!AJ25</f>
        <v>0</v>
      </c>
      <c r="K25" s="407" t="e">
        <f t="shared" si="3"/>
        <v>#DIV/0!</v>
      </c>
      <c r="L25" s="406">
        <f>'1- 8 2015 УО ОМС'!L25/'на 1 застр. ОМС'!AJ25</f>
        <v>0.71615645773301762</v>
      </c>
      <c r="M25" s="179">
        <f>'1- 8 2015 УО ОМС'!M25/'на 1 застр. ОМС'!AJ25</f>
        <v>0.69435964737097378</v>
      </c>
      <c r="N25" s="180">
        <f t="shared" si="4"/>
        <v>96.956417815313529</v>
      </c>
      <c r="O25" s="179">
        <f>'1- 8 2015 УО ОМС'!O25/AJ25</f>
        <v>0.84163076659724401</v>
      </c>
      <c r="P25" s="179">
        <f>'1- 8 2015 УО ОМС'!P25/AJ25</f>
        <v>0.78642549427976383</v>
      </c>
      <c r="Q25" s="180">
        <f t="shared" si="5"/>
        <v>93.440677966101688</v>
      </c>
      <c r="R25" s="179">
        <f>'1- 8 2015 УО ОМС'!R25/AJ25</f>
        <v>0.39836238623719722</v>
      </c>
      <c r="S25" s="179">
        <f>'1- 8 2015 УО ОМС'!S25/AJ25</f>
        <v>0.38549542095803258</v>
      </c>
      <c r="T25" s="180">
        <f t="shared" si="6"/>
        <v>96.770035092745118</v>
      </c>
      <c r="U25" s="179">
        <f>'1- 8 2015 УО ОМС'!U25/AJ25</f>
        <v>4.8871644175629794E-2</v>
      </c>
      <c r="V25" s="179">
        <f>'1- 8 2015 УО ОМС'!V25/AJ25</f>
        <v>4.8871644175629794E-2</v>
      </c>
      <c r="W25" s="180">
        <f t="shared" si="1"/>
        <v>100</v>
      </c>
      <c r="X25" s="179">
        <f>'1- 8 2015 УО ОМС'!X25/'на 1 застр. ОМС'!AJ25</f>
        <v>0.57844284043251259</v>
      </c>
      <c r="Y25" s="179">
        <f>'1- 8 2015 УО ОМС'!Y25/'на 1 застр. ОМС'!AJ25</f>
        <v>0.54312287809192317</v>
      </c>
      <c r="Z25" s="180">
        <f t="shared" si="7"/>
        <v>93.89395807644884</v>
      </c>
      <c r="AA25" s="231">
        <f>'1- 8 2015 УО ОМС'!AA25/AJ25</f>
        <v>3.4749365210692988E-2</v>
      </c>
      <c r="AB25" s="231">
        <f>'1- 8 2015 УО ОМС'!AB25/AJ25</f>
        <v>3.4349947219765482E-2</v>
      </c>
      <c r="AC25" s="180">
        <f t="shared" si="8"/>
        <v>98.850574712643677</v>
      </c>
      <c r="AD25" s="179">
        <f>'1- 8 2015 УО ОМС'!AD25/'на 1 застр. ОМС'!AJ25</f>
        <v>0.37020341787680811</v>
      </c>
      <c r="AE25" s="179">
        <f>'1- 8 2015 УО ОМС'!AE25/'на 1 застр. ОМС'!AJ25</f>
        <v>0.37051724629825111</v>
      </c>
      <c r="AF25" s="180">
        <f t="shared" si="9"/>
        <v>100.08477188655979</v>
      </c>
      <c r="AG25" s="182">
        <f>'1- 8 2015 УО ОМС'!AG25/'на 1 застр. ОМС'!AJ25</f>
        <v>0.20906678839405438</v>
      </c>
      <c r="AH25" s="182">
        <f>'1- 8 2015 УО ОМС'!AH25/'на 1 застр. ОМС'!AJ25</f>
        <v>0.20872443011611652</v>
      </c>
      <c r="AI25" s="180">
        <f t="shared" si="10"/>
        <v>99.836244541484717</v>
      </c>
      <c r="AJ25" s="183">
        <v>35051</v>
      </c>
    </row>
    <row r="26" spans="1:36" ht="18" customHeight="1">
      <c r="A26" s="11">
        <v>19</v>
      </c>
      <c r="B26" s="18" t="s">
        <v>19</v>
      </c>
      <c r="C26" s="226">
        <f>'1- 8 2015 УО ОМС'!C26/AJ26</f>
        <v>1.2744774054718722</v>
      </c>
      <c r="D26" s="226">
        <f>'1- 8 2015 УО ОМС'!D26/AJ26</f>
        <v>0.91707654472794342</v>
      </c>
      <c r="E26" s="227">
        <f t="shared" si="0"/>
        <v>71.957065758133083</v>
      </c>
      <c r="F26" s="226">
        <f>'1- 8 2015 УО ОМС'!F26/'на 1 застр. ОМС'!AJ26</f>
        <v>0.72018137104211499</v>
      </c>
      <c r="G26" s="226">
        <f>'1- 8 2015 УО ОМС'!G26/'на 1 застр. ОМС'!AJ26</f>
        <v>0.38372271749154624</v>
      </c>
      <c r="H26" s="227">
        <f t="shared" si="2"/>
        <v>53.281400064027309</v>
      </c>
      <c r="I26" s="226">
        <f>'1- 8 2015 УО ОМС'!I26/'на 1 застр. ОМС'!AJ26</f>
        <v>0</v>
      </c>
      <c r="J26" s="226">
        <f>'1- 8 2015 УО ОМС'!J26/'на 1 застр. ОМС'!AJ26</f>
        <v>0</v>
      </c>
      <c r="K26" s="227" t="e">
        <f t="shared" si="3"/>
        <v>#DIV/0!</v>
      </c>
      <c r="L26" s="226">
        <f>'1- 8 2015 УО ОМС'!L26/'на 1 застр. ОМС'!AJ26</f>
        <v>0.55429603442975717</v>
      </c>
      <c r="M26" s="226">
        <f>'1- 8 2015 УО ОМС'!M26/'на 1 застр. ОМС'!AJ26</f>
        <v>0.53335382723639713</v>
      </c>
      <c r="N26" s="227">
        <f t="shared" si="4"/>
        <v>96.221837088388199</v>
      </c>
      <c r="O26" s="226">
        <f>'1- 8 2015 УО ОМС'!O26/AJ26</f>
        <v>0.85644020903781126</v>
      </c>
      <c r="P26" s="226">
        <f>'1- 8 2015 УО ОМС'!P26/AJ26</f>
        <v>0.69593452197971106</v>
      </c>
      <c r="Q26" s="227">
        <f t="shared" si="5"/>
        <v>81.25897343862168</v>
      </c>
      <c r="R26" s="226">
        <f>'1- 8 2015 УО ОМС'!R26/AJ26</f>
        <v>0.33200122963418383</v>
      </c>
      <c r="S26" s="226">
        <f>'1- 8 2015 УО ОМС'!S26/AJ26</f>
        <v>0.3311174300645558</v>
      </c>
      <c r="T26" s="227">
        <f t="shared" si="6"/>
        <v>99.733796296296291</v>
      </c>
      <c r="U26" s="226">
        <f>'1- 8 2015 УО ОМС'!U26/AJ26</f>
        <v>0.10843836458653551</v>
      </c>
      <c r="V26" s="226">
        <f>'1- 8 2015 УО ОМС'!V26/AJ26</f>
        <v>0.10805410390408854</v>
      </c>
      <c r="W26" s="227">
        <f t="shared" si="1"/>
        <v>99.645641389085753</v>
      </c>
      <c r="X26" s="226">
        <f>'1- 8 2015 УО ОМС'!X26/'на 1 застр. ОМС'!AJ26</f>
        <v>1.062442360897633</v>
      </c>
      <c r="Y26" s="226">
        <f>'1- 8 2015 УО ОМС'!Y26/'на 1 застр. ОМС'!AJ26</f>
        <v>1.0617122656009836</v>
      </c>
      <c r="Z26" s="227">
        <f t="shared" si="7"/>
        <v>99.931281420666195</v>
      </c>
      <c r="AA26" s="228">
        <f>'1- 8 2015 УО ОМС'!AA26/AJ26</f>
        <v>2.5169074700276666E-2</v>
      </c>
      <c r="AB26" s="228">
        <f>'1- 8 2015 УО ОМС'!AB26/AJ26</f>
        <v>2.3670458038733477E-2</v>
      </c>
      <c r="AC26" s="227">
        <f t="shared" si="8"/>
        <v>94.045801526717554</v>
      </c>
      <c r="AD26" s="226">
        <f>'1- 8 2015 УО ОМС'!AD26/'на 1 застр. ОМС'!AJ26</f>
        <v>0.30448816477098062</v>
      </c>
      <c r="AE26" s="226">
        <f>'1- 8 2015 УО ОМС'!AE26/'на 1 застр. ОМС'!AJ26</f>
        <v>0.28535198278512142</v>
      </c>
      <c r="AF26" s="227">
        <f t="shared" si="9"/>
        <v>93.715295305401312</v>
      </c>
      <c r="AG26" s="229">
        <f>'1- 8 2015 УО ОМС'!AG26/'на 1 застр. ОМС'!AJ26</f>
        <v>0.21395634798647403</v>
      </c>
      <c r="AH26" s="229">
        <f>'1- 8 2015 УО ОМС'!AH26/'на 1 застр. ОМС'!AJ26</f>
        <v>0.19147709806332616</v>
      </c>
      <c r="AI26" s="227">
        <f t="shared" si="10"/>
        <v>89.493534482758619</v>
      </c>
      <c r="AJ26" s="230">
        <v>26024</v>
      </c>
    </row>
    <row r="27" spans="1:36" ht="18" customHeight="1">
      <c r="A27" s="3">
        <v>20</v>
      </c>
      <c r="B27" s="4" t="s">
        <v>20</v>
      </c>
      <c r="C27" s="70">
        <f>'1- 8 2015 УО ОМС'!C27/AJ27</f>
        <v>1.1910243902439024</v>
      </c>
      <c r="D27" s="70">
        <f>'1- 8 2015 УО ОМС'!D27/AJ27</f>
        <v>0.96117073170731704</v>
      </c>
      <c r="E27" s="71">
        <f t="shared" si="0"/>
        <v>80.701179554390563</v>
      </c>
      <c r="F27" s="70">
        <f>'1- 8 2015 УО ОМС'!F27/'на 1 застр. ОМС'!AJ27</f>
        <v>0.61092682926829267</v>
      </c>
      <c r="G27" s="70">
        <f>'1- 8 2015 УО ОМС'!G27/'на 1 застр. ОМС'!AJ27</f>
        <v>0.3803577235772358</v>
      </c>
      <c r="H27" s="71">
        <f t="shared" si="2"/>
        <v>62.259129138720333</v>
      </c>
      <c r="I27" s="70">
        <f>'1- 8 2015 УО ОМС'!I27/'на 1 застр. ОМС'!AJ27</f>
        <v>0</v>
      </c>
      <c r="J27" s="70">
        <f>'1- 8 2015 УО ОМС'!J27/'на 1 застр. ОМС'!AJ27</f>
        <v>0</v>
      </c>
      <c r="K27" s="71" t="e">
        <f t="shared" si="3"/>
        <v>#DIV/0!</v>
      </c>
      <c r="L27" s="70">
        <f>'1- 8 2015 УО ОМС'!L27/'на 1 застр. ОМС'!AJ27</f>
        <v>0.58009756097560972</v>
      </c>
      <c r="M27" s="70">
        <f>'1- 8 2015 УО ОМС'!M27/'на 1 застр. ОМС'!AJ27</f>
        <v>0.5808130081300813</v>
      </c>
      <c r="N27" s="71">
        <f t="shared" si="4"/>
        <v>100.1233322121314</v>
      </c>
      <c r="O27" s="70">
        <f>'1- 8 2015 УО ОМС'!O27/AJ27</f>
        <v>0.87629268292682927</v>
      </c>
      <c r="P27" s="70">
        <f>'1- 8 2015 УО ОМС'!P27/AJ27</f>
        <v>0.77593495934959344</v>
      </c>
      <c r="Q27" s="71">
        <f t="shared" si="5"/>
        <v>88.54746530097232</v>
      </c>
      <c r="R27" s="70">
        <f>'1- 8 2015 УО ОМС'!R27/AJ27</f>
        <v>0.3371707317073171</v>
      </c>
      <c r="S27" s="70">
        <f>'1- 8 2015 УО ОМС'!S27/AJ27</f>
        <v>0.31954471544715446</v>
      </c>
      <c r="T27" s="71">
        <f t="shared" si="6"/>
        <v>94.772376543209873</v>
      </c>
      <c r="U27" s="70">
        <f>'1- 8 2015 УО ОМС'!U27/AJ27</f>
        <v>0.10029268292682927</v>
      </c>
      <c r="V27" s="70">
        <f>'1- 8 2015 УО ОМС'!V27/AJ27</f>
        <v>0.10016260162601626</v>
      </c>
      <c r="W27" s="71">
        <f t="shared" si="1"/>
        <v>99.870298313878067</v>
      </c>
      <c r="X27" s="70">
        <f>'1- 8 2015 УО ОМС'!X27/'на 1 застр. ОМС'!AJ27</f>
        <v>1.0139837398373983</v>
      </c>
      <c r="Y27" s="70">
        <f>'1- 8 2015 УО ОМС'!Y27/'на 1 застр. ОМС'!AJ27</f>
        <v>0.90978861788617882</v>
      </c>
      <c r="Z27" s="71">
        <f t="shared" si="7"/>
        <v>89.724182168056444</v>
      </c>
      <c r="AA27" s="72">
        <f>'1- 8 2015 УО ОМС'!AA27/AJ27</f>
        <v>3.0243902439024389E-2</v>
      </c>
      <c r="AB27" s="72">
        <f>'1- 8 2015 УО ОМС'!AB27/AJ27</f>
        <v>2.9658536585365852E-2</v>
      </c>
      <c r="AC27" s="71">
        <f t="shared" si="8"/>
        <v>98.064516129032256</v>
      </c>
      <c r="AD27" s="70">
        <f>'1- 8 2015 УО ОМС'!AD27/'на 1 застр. ОМС'!AJ27</f>
        <v>0.30842276422764225</v>
      </c>
      <c r="AE27" s="70">
        <f>'1- 8 2015 УО ОМС'!AE27/'на 1 застр. ОМС'!AJ27</f>
        <v>0.30744715447154469</v>
      </c>
      <c r="AF27" s="71">
        <f t="shared" si="9"/>
        <v>99.683677773091517</v>
      </c>
      <c r="AG27" s="73">
        <f>'1- 8 2015 УО ОМС'!AG27/'на 1 застр. ОМС'!AJ27</f>
        <v>0.21313821138211383</v>
      </c>
      <c r="AH27" s="73">
        <f>'1- 8 2015 УО ОМС'!AH27/'на 1 застр. ОМС'!AJ27</f>
        <v>0.2079349593495935</v>
      </c>
      <c r="AI27" s="71">
        <f t="shared" si="10"/>
        <v>97.558742752517531</v>
      </c>
      <c r="AJ27" s="12">
        <v>15375</v>
      </c>
    </row>
    <row r="28" spans="1:36" ht="18" customHeight="1">
      <c r="A28" s="3">
        <v>21</v>
      </c>
      <c r="B28" s="4" t="s">
        <v>21</v>
      </c>
      <c r="C28" s="70">
        <f>'1- 8 2015 УО ОМС'!C28/AJ28</f>
        <v>1.1661935018701275</v>
      </c>
      <c r="D28" s="70">
        <f>'1- 8 2015 УО ОМС'!D28/AJ28</f>
        <v>0.89946374656392236</v>
      </c>
      <c r="E28" s="71">
        <f t="shared" si="0"/>
        <v>77.128173422466105</v>
      </c>
      <c r="F28" s="70">
        <f>'1- 8 2015 УО ОМС'!F28/'на 1 застр. ОМС'!AJ28</f>
        <v>0.6445405795142175</v>
      </c>
      <c r="G28" s="70">
        <f>'1- 8 2015 УО ОМС'!G28/'на 1 застр. ОМС'!AJ28</f>
        <v>0.39844982199990986</v>
      </c>
      <c r="H28" s="71">
        <f t="shared" si="2"/>
        <v>61.819198769488914</v>
      </c>
      <c r="I28" s="70">
        <f>'1- 8 2015 УО ОМС'!I28/'на 1 застр. ОМС'!AJ28</f>
        <v>0</v>
      </c>
      <c r="J28" s="70">
        <f>'1- 8 2015 УО ОМС'!J28/'на 1 застр. ОМС'!AJ28</f>
        <v>0</v>
      </c>
      <c r="K28" s="71" t="e">
        <f t="shared" si="3"/>
        <v>#DIV/0!</v>
      </c>
      <c r="L28" s="70">
        <f>'1- 8 2015 УО ОМС'!L28/'на 1 застр. ОМС'!AJ28</f>
        <v>0.5216529223559101</v>
      </c>
      <c r="M28" s="70">
        <f>'1- 8 2015 УО ОМС'!M28/'на 1 застр. ОМС'!AJ28</f>
        <v>0.50101392456401239</v>
      </c>
      <c r="N28" s="71">
        <f t="shared" si="4"/>
        <v>96.043538355217677</v>
      </c>
      <c r="O28" s="70">
        <f>'1- 8 2015 УО ОМС'!O28/AJ28</f>
        <v>0.81474471632643863</v>
      </c>
      <c r="P28" s="70">
        <f>'1- 8 2015 УО ОМС'!P28/AJ28</f>
        <v>0.69352440178450725</v>
      </c>
      <c r="Q28" s="71">
        <f t="shared" si="5"/>
        <v>85.121681415929203</v>
      </c>
      <c r="R28" s="70">
        <f>'1- 8 2015 УО ОМС'!R28/AJ28</f>
        <v>0.33274751025190391</v>
      </c>
      <c r="S28" s="70">
        <f>'1- 8 2015 УО ОМС'!S28/AJ28</f>
        <v>0.25731152268937857</v>
      </c>
      <c r="T28" s="71">
        <f t="shared" si="6"/>
        <v>77.329360780065016</v>
      </c>
      <c r="U28" s="70">
        <f>'1- 8 2015 УО ОМС'!U28/AJ28</f>
        <v>9.0937767563426614E-2</v>
      </c>
      <c r="V28" s="70">
        <f>'1- 8 2015 УО ОМС'!V28/AJ28</f>
        <v>9.0802577621558286E-2</v>
      </c>
      <c r="W28" s="71">
        <f t="shared" si="1"/>
        <v>99.851337958374614</v>
      </c>
      <c r="X28" s="70">
        <f>'1- 8 2015 УО ОМС'!X28/'на 1 застр. ОМС'!AJ28</f>
        <v>0.94222883150826908</v>
      </c>
      <c r="Y28" s="70">
        <f>'1- 8 2015 УО ОМС'!Y28/'на 1 застр. ОМС'!AJ28</f>
        <v>0.80510116713983149</v>
      </c>
      <c r="Z28" s="71">
        <f t="shared" si="7"/>
        <v>85.446458462862893</v>
      </c>
      <c r="AA28" s="72">
        <f>'1- 8 2015 УО ОМС'!AA28/AJ28</f>
        <v>2.9201027443558198E-2</v>
      </c>
      <c r="AB28" s="72">
        <f>'1- 8 2015 УО ОМС'!AB28/AJ28</f>
        <v>2.9201027443558198E-2</v>
      </c>
      <c r="AC28" s="71">
        <f t="shared" si="8"/>
        <v>100</v>
      </c>
      <c r="AD28" s="70">
        <f>'1- 8 2015 УО ОМС'!AD28/'на 1 застр. ОМС'!AJ28</f>
        <v>0.30246496327339911</v>
      </c>
      <c r="AE28" s="70">
        <f>'1- 8 2015 УО ОМС'!AE28/'на 1 застр. ОМС'!AJ28</f>
        <v>0.29786850524987607</v>
      </c>
      <c r="AF28" s="71">
        <f t="shared" si="9"/>
        <v>98.480333730631699</v>
      </c>
      <c r="AG28" s="73">
        <f>'1- 8 2015 УО ОМС'!AG28/'на 1 застр. ОМС'!AJ28</f>
        <v>0.21233833536118246</v>
      </c>
      <c r="AH28" s="73">
        <f>'1- 8 2015 УО ОМС'!AH28/'на 1 застр. ОМС'!AJ28</f>
        <v>0.19665630210445675</v>
      </c>
      <c r="AI28" s="71">
        <f t="shared" si="10"/>
        <v>92.614601018675728</v>
      </c>
      <c r="AJ28" s="12">
        <v>22191</v>
      </c>
    </row>
    <row r="29" spans="1:36" ht="18" customHeight="1">
      <c r="A29" s="3">
        <v>22</v>
      </c>
      <c r="B29" s="4" t="s">
        <v>22</v>
      </c>
      <c r="C29" s="70">
        <f>'1- 8 2015 УО ОМС'!C29/AJ29</f>
        <v>1.2687920444574436</v>
      </c>
      <c r="D29" s="70">
        <f>'1- 8 2015 УО ОМС'!D29/AJ29</f>
        <v>1.009725065808716</v>
      </c>
      <c r="E29" s="71">
        <f t="shared" si="0"/>
        <v>79.58160442600277</v>
      </c>
      <c r="F29" s="70">
        <f>'1- 8 2015 УО ОМС'!F29/'на 1 застр. ОМС'!AJ29</f>
        <v>0.51323486399532026</v>
      </c>
      <c r="G29" s="70">
        <f>'1- 8 2015 УО ОМС'!G29/'на 1 застр. ОМС'!AJ29</f>
        <v>0.25424100614214684</v>
      </c>
      <c r="H29" s="71">
        <f t="shared" si="2"/>
        <v>49.536971078501217</v>
      </c>
      <c r="I29" s="70">
        <f>'1- 8 2015 УО ОМС'!I29/'на 1 застр. ОМС'!AJ29</f>
        <v>0</v>
      </c>
      <c r="J29" s="70">
        <f>'1- 8 2015 УО ОМС'!J29/'на 1 застр. ОМС'!AJ29</f>
        <v>0</v>
      </c>
      <c r="K29" s="71" t="e">
        <f t="shared" si="3"/>
        <v>#DIV/0!</v>
      </c>
      <c r="L29" s="70">
        <f>'1- 8 2015 УО ОМС'!L29/'на 1 застр. ОМС'!AJ29</f>
        <v>0.75555718046212339</v>
      </c>
      <c r="M29" s="70">
        <f>'1- 8 2015 УО ОМС'!M29/'на 1 застр. ОМС'!AJ29</f>
        <v>0.75548405966656917</v>
      </c>
      <c r="N29" s="71">
        <f t="shared" si="4"/>
        <v>99.990322268460275</v>
      </c>
      <c r="O29" s="70">
        <f>'1- 8 2015 УО ОМС'!O29/AJ29</f>
        <v>0.96139221994735302</v>
      </c>
      <c r="P29" s="70">
        <f>'1- 8 2015 УО ОМС'!P29/AJ29</f>
        <v>0.92037145364141559</v>
      </c>
      <c r="Q29" s="71">
        <f t="shared" si="5"/>
        <v>95.733191359902648</v>
      </c>
      <c r="R29" s="70">
        <f>'1- 8 2015 УО ОМС'!R29/AJ29</f>
        <v>0.33291898215852589</v>
      </c>
      <c r="S29" s="70">
        <f>'1- 8 2015 УО ОМС'!S29/AJ29</f>
        <v>0.32231646680315884</v>
      </c>
      <c r="T29" s="71">
        <f t="shared" si="6"/>
        <v>96.815286624203821</v>
      </c>
      <c r="U29" s="70">
        <f>'1- 8 2015 УО ОМС'!U29/AJ29</f>
        <v>9.1400994442819544E-2</v>
      </c>
      <c r="V29" s="70">
        <f>'1- 8 2015 УО ОМС'!V29/AJ29</f>
        <v>9.1181632056156772E-2</v>
      </c>
      <c r="W29" s="71">
        <f t="shared" si="1"/>
        <v>99.759999999999991</v>
      </c>
      <c r="X29" s="70">
        <f>'1- 8 2015 УО ОМС'!X29/'на 1 застр. ОМС'!AJ29</f>
        <v>1.0249341912840011</v>
      </c>
      <c r="Y29" s="70">
        <f>'1- 8 2015 УО ОМС'!Y29/'на 1 застр. ОМС'!AJ29</f>
        <v>0.97682070780930097</v>
      </c>
      <c r="Z29" s="71">
        <f t="shared" si="7"/>
        <v>95.305700221160038</v>
      </c>
      <c r="AA29" s="72">
        <f>'1- 8 2015 УО ОМС'!AA29/AJ29</f>
        <v>3.1515062883884178E-2</v>
      </c>
      <c r="AB29" s="72">
        <f>'1- 8 2015 УО ОМС'!AB29/AJ29</f>
        <v>3.1515062883884178E-2</v>
      </c>
      <c r="AC29" s="71">
        <f t="shared" si="8"/>
        <v>100</v>
      </c>
      <c r="AD29" s="70">
        <f>'1- 8 2015 УО ОМС'!AD29/'на 1 застр. ОМС'!AJ29</f>
        <v>0.32173150043872478</v>
      </c>
      <c r="AE29" s="70">
        <f>'1- 8 2015 УО ОМС'!AE29/'на 1 застр. ОМС'!AJ29</f>
        <v>0.31756361509213221</v>
      </c>
      <c r="AF29" s="71">
        <f t="shared" si="9"/>
        <v>98.704545454545453</v>
      </c>
      <c r="AG29" s="73">
        <f>'1- 8 2015 УО ОМС'!AG29/'на 1 застр. ОМС'!AJ29</f>
        <v>0.21409768938286047</v>
      </c>
      <c r="AH29" s="73">
        <f>'1- 8 2015 УО ОМС'!AH29/'на 1 застр. ОМС'!AJ29</f>
        <v>0.21409768938286047</v>
      </c>
      <c r="AI29" s="71">
        <f t="shared" si="10"/>
        <v>100</v>
      </c>
      <c r="AJ29" s="12">
        <v>13676</v>
      </c>
    </row>
    <row r="30" spans="1:36" ht="18" customHeight="1">
      <c r="A30" s="3">
        <v>23</v>
      </c>
      <c r="B30" s="4" t="s">
        <v>23</v>
      </c>
      <c r="C30" s="70">
        <f>'1- 8 2015 УО ОМС'!C30/AJ30</f>
        <v>1.2513545347467609</v>
      </c>
      <c r="D30" s="70">
        <f>'1- 8 2015 УО ОМС'!D30/AJ30</f>
        <v>0.8438947781703966</v>
      </c>
      <c r="E30" s="71">
        <f t="shared" si="0"/>
        <v>67.438504016064257</v>
      </c>
      <c r="F30" s="70">
        <f>'1- 8 2015 УО ОМС'!F30/'на 1 застр. ОМС'!AJ30</f>
        <v>0.75005889281507654</v>
      </c>
      <c r="G30" s="70">
        <f>'1- 8 2015 УО ОМС'!G30/'на 1 застр. ОМС'!AJ30</f>
        <v>0.3602669807616804</v>
      </c>
      <c r="H30" s="71">
        <f t="shared" si="2"/>
        <v>48.031825795644892</v>
      </c>
      <c r="I30" s="70">
        <f>'1- 8 2015 УО ОМС'!I30/'на 1 застр. ОМС'!AJ30</f>
        <v>0</v>
      </c>
      <c r="J30" s="70">
        <f>'1- 8 2015 УО ОМС'!J30/'на 1 застр. ОМС'!AJ30</f>
        <v>0</v>
      </c>
      <c r="K30" s="71" t="e">
        <f t="shared" si="3"/>
        <v>#DIV/0!</v>
      </c>
      <c r="L30" s="70">
        <f>'1- 8 2015 УО ОМС'!L30/'на 1 застр. ОМС'!AJ30</f>
        <v>0.5012956419316843</v>
      </c>
      <c r="M30" s="70">
        <f>'1- 8 2015 УО ОМС'!M30/'на 1 застр. ОМС'!AJ30</f>
        <v>0.48362779740871614</v>
      </c>
      <c r="N30" s="71">
        <f t="shared" si="4"/>
        <v>96.475563909774451</v>
      </c>
      <c r="O30" s="70">
        <f>'1- 8 2015 УО ОМС'!O30/AJ30</f>
        <v>0.91542991755005887</v>
      </c>
      <c r="P30" s="70">
        <f>'1- 8 2015 УО ОМС'!P30/AJ30</f>
        <v>0.87962308598351002</v>
      </c>
      <c r="Q30" s="71">
        <f t="shared" si="5"/>
        <v>96.088522902727746</v>
      </c>
      <c r="R30" s="70">
        <f>'1- 8 2015 УО ОМС'!R30/AJ30</f>
        <v>0.43722025912838636</v>
      </c>
      <c r="S30" s="70">
        <f>'1- 8 2015 УО ОМС'!S30/AJ30</f>
        <v>0.37793482528464861</v>
      </c>
      <c r="T30" s="71">
        <f t="shared" si="6"/>
        <v>86.440373563218401</v>
      </c>
      <c r="U30" s="70">
        <f>'1- 8 2015 УО ОМС'!U30/AJ30</f>
        <v>9.6584216725559488E-2</v>
      </c>
      <c r="V30" s="70">
        <f>'1- 8 2015 УО ОМС'!V30/AJ30</f>
        <v>9.6113074204946997E-2</v>
      </c>
      <c r="W30" s="71">
        <f t="shared" si="1"/>
        <v>99.512195121951223</v>
      </c>
      <c r="X30" s="70">
        <f>'1- 8 2015 УО ОМС'!X30/'на 1 застр. ОМС'!AJ30</f>
        <v>0.98390263054574012</v>
      </c>
      <c r="Y30" s="70">
        <f>'1- 8 2015 УО ОМС'!Y30/'на 1 застр. ОМС'!AJ30</f>
        <v>0.86352571652925014</v>
      </c>
      <c r="Z30" s="71">
        <f t="shared" si="7"/>
        <v>87.765363128491614</v>
      </c>
      <c r="AA30" s="72">
        <f>'1- 8 2015 УО ОМС'!AA30/AJ30</f>
        <v>3.0781311346682372E-2</v>
      </c>
      <c r="AB30" s="72">
        <f>'1- 8 2015 УО ОМС'!AB30/AJ30</f>
        <v>2.9524931291715743E-2</v>
      </c>
      <c r="AC30" s="71">
        <f t="shared" si="8"/>
        <v>95.918367346938766</v>
      </c>
      <c r="AD30" s="70">
        <f>'1- 8 2015 УО ОМС'!AD30/'на 1 застр. ОМС'!AJ30</f>
        <v>0.32854338437377306</v>
      </c>
      <c r="AE30" s="70">
        <f>'1- 8 2015 УО ОМС'!AE30/'на 1 застр. ОМС'!AJ30</f>
        <v>0.28904593639575971</v>
      </c>
      <c r="AF30" s="71">
        <f t="shared" si="9"/>
        <v>87.978011472275327</v>
      </c>
      <c r="AG30" s="73">
        <f>'1- 8 2015 УО ОМС'!AG30/'на 1 застр. ОМС'!AJ30</f>
        <v>0.21358460934432666</v>
      </c>
      <c r="AH30" s="73">
        <f>'1- 8 2015 УО ОМС'!AH30/'на 1 застр. ОМС'!AJ30</f>
        <v>0.18994895956026697</v>
      </c>
      <c r="AI30" s="71">
        <f t="shared" si="10"/>
        <v>88.933823529411754</v>
      </c>
      <c r="AJ30" s="12">
        <v>12735</v>
      </c>
    </row>
    <row r="31" spans="1:36" ht="18" customHeight="1">
      <c r="A31" s="3">
        <v>24</v>
      </c>
      <c r="B31" s="4" t="s">
        <v>24</v>
      </c>
      <c r="C31" s="70">
        <f>'1- 8 2015 УО ОМС'!C31/AJ31</f>
        <v>1.3261889927310488</v>
      </c>
      <c r="D31" s="70">
        <f>'1- 8 2015 УО ОМС'!D31/AJ31</f>
        <v>0.91526479750778811</v>
      </c>
      <c r="E31" s="71">
        <f t="shared" si="0"/>
        <v>69.014657980456022</v>
      </c>
      <c r="F31" s="70">
        <f>'1- 8 2015 УО ОМС'!F31/'на 1 застр. ОМС'!AJ31</f>
        <v>0.53109034267912769</v>
      </c>
      <c r="G31" s="70">
        <f>'1- 8 2015 УО ОМС'!G31/'на 1 застр. ОМС'!AJ31</f>
        <v>0.13669781931464176</v>
      </c>
      <c r="H31" s="71">
        <f t="shared" si="2"/>
        <v>25.739089629282031</v>
      </c>
      <c r="I31" s="70">
        <f>'1- 8 2015 УО ОМС'!I31/'на 1 застр. ОМС'!AJ31</f>
        <v>0</v>
      </c>
      <c r="J31" s="70">
        <f>'1- 8 2015 УО ОМС'!J31/'на 1 застр. ОМС'!AJ31</f>
        <v>0</v>
      </c>
      <c r="K31" s="71" t="e">
        <f t="shared" si="3"/>
        <v>#DIV/0!</v>
      </c>
      <c r="L31" s="70">
        <f>'1- 8 2015 УО ОМС'!L31/'на 1 застр. ОМС'!AJ31</f>
        <v>0.79509865005192104</v>
      </c>
      <c r="M31" s="70">
        <f>'1- 8 2015 УО ОМС'!M31/'на 1 застр. ОМС'!AJ31</f>
        <v>0.77856697819314646</v>
      </c>
      <c r="N31" s="71">
        <f t="shared" si="4"/>
        <v>97.920802423989144</v>
      </c>
      <c r="O31" s="70">
        <f>'1- 8 2015 УО ОМС'!O31/AJ31</f>
        <v>0.73241952232606433</v>
      </c>
      <c r="P31" s="70">
        <f>'1- 8 2015 УО ОМС'!P31/AJ31</f>
        <v>0.58542056074766358</v>
      </c>
      <c r="Q31" s="71">
        <f>P31*100/O31</f>
        <v>79.929677309589977</v>
      </c>
      <c r="R31" s="70">
        <f>'1- 8 2015 УО ОМС'!R31/AJ31</f>
        <v>0.33229491173416409</v>
      </c>
      <c r="S31" s="70">
        <f>'1- 8 2015 УО ОМС'!S31/AJ31</f>
        <v>0.18708203530633438</v>
      </c>
      <c r="T31" s="71">
        <f>S31*100/R31</f>
        <v>56.3</v>
      </c>
      <c r="U31" s="70">
        <f>'1- 8 2015 УО ОМС'!U31/AJ31</f>
        <v>8.2990654205607473E-2</v>
      </c>
      <c r="V31" s="70">
        <f>'1- 8 2015 УО ОМС'!V31/AJ31</f>
        <v>8.2741433021806851E-2</v>
      </c>
      <c r="W31" s="71">
        <f t="shared" si="1"/>
        <v>99.699699699699693</v>
      </c>
      <c r="X31" s="70">
        <f>'1- 8 2015 УО ОМС'!X31/'на 1 застр. ОМС'!AJ31</f>
        <v>0.88033229491173415</v>
      </c>
      <c r="Y31" s="70">
        <f>'1- 8 2015 УО ОМС'!Y31/'на 1 застр. ОМС'!AJ31</f>
        <v>0.91605399792315678</v>
      </c>
      <c r="Z31" s="71">
        <f t="shared" si="7"/>
        <v>104.05775219401718</v>
      </c>
      <c r="AA31" s="72">
        <f>'1- 8 2015 УО ОМС'!AA31/AJ31</f>
        <v>2.6334371754932504E-2</v>
      </c>
      <c r="AB31" s="72">
        <f>'1- 8 2015 УО ОМС'!AB31/AJ31</f>
        <v>2.2886812045690551E-2</v>
      </c>
      <c r="AC31" s="71">
        <f t="shared" si="8"/>
        <v>86.908517350157723</v>
      </c>
      <c r="AD31" s="70">
        <f>'1- 8 2015 УО ОМС'!AD31/'на 1 застр. ОМС'!AJ31</f>
        <v>0.28731048805815163</v>
      </c>
      <c r="AE31" s="70">
        <f>'1- 8 2015 УО ОМС'!AE31/'на 1 застр. ОМС'!AJ31</f>
        <v>0.24494288681204568</v>
      </c>
      <c r="AF31" s="71">
        <f t="shared" si="9"/>
        <v>85.253722712158449</v>
      </c>
      <c r="AG31" s="73">
        <f>'1- 8 2015 УО ОМС'!AG31/'на 1 застр. ОМС'!AJ31</f>
        <v>0.21300103842159918</v>
      </c>
      <c r="AH31" s="73">
        <f>'1- 8 2015 УО ОМС'!AH31/'на 1 застр. ОМС'!AJ31</f>
        <v>0.1880373831775701</v>
      </c>
      <c r="AI31" s="71">
        <f t="shared" si="10"/>
        <v>88.28003120124805</v>
      </c>
      <c r="AJ31" s="12">
        <v>24075</v>
      </c>
    </row>
    <row r="32" spans="1:36" ht="18" customHeight="1">
      <c r="A32" s="3">
        <v>25</v>
      </c>
      <c r="B32" s="4" t="s">
        <v>25</v>
      </c>
      <c r="C32" s="70">
        <f>'1- 8 2015 УО ОМС'!C32/AJ32</f>
        <v>1.2736538887657878</v>
      </c>
      <c r="D32" s="70">
        <f>'1- 8 2015 УО ОМС'!D32/AJ32</f>
        <v>0.94940542137528616</v>
      </c>
      <c r="E32" s="71">
        <f t="shared" si="0"/>
        <v>74.541869635815345</v>
      </c>
      <c r="F32" s="70">
        <f>'1- 8 2015 УО ОМС'!F32/'на 1 застр. ОМС'!AJ32</f>
        <v>0.58069281335401435</v>
      </c>
      <c r="G32" s="70">
        <f>'1- 8 2015 УО ОМС'!G32/'на 1 застр. ОМС'!AJ32</f>
        <v>0.26634167959228894</v>
      </c>
      <c r="H32" s="71">
        <f t="shared" si="2"/>
        <v>45.866191808700073</v>
      </c>
      <c r="I32" s="70">
        <f>'1- 8 2015 УО ОМС'!I32/'на 1 застр. ОМС'!AJ32</f>
        <v>0</v>
      </c>
      <c r="J32" s="70">
        <f>'1- 8 2015 УО ОМС'!J32/'на 1 застр. ОМС'!AJ32</f>
        <v>0</v>
      </c>
      <c r="K32" s="71" t="e">
        <f t="shared" si="3"/>
        <v>#DIV/0!</v>
      </c>
      <c r="L32" s="70">
        <f>'1- 8 2015 УО ОМС'!L32/'на 1 застр. ОМС'!AJ32</f>
        <v>0.69296107541177343</v>
      </c>
      <c r="M32" s="70">
        <f>'1- 8 2015 УО ОМС'!M32/'на 1 застр. ОМС'!AJ32</f>
        <v>0.68306374178299722</v>
      </c>
      <c r="N32" s="71">
        <f t="shared" si="4"/>
        <v>98.571733105947544</v>
      </c>
      <c r="O32" s="70">
        <f>'1- 8 2015 УО ОМС'!O32/AJ32</f>
        <v>0.92045202747617993</v>
      </c>
      <c r="P32" s="70">
        <f>'1- 8 2015 УО ОМС'!P32/AJ32</f>
        <v>0.87569244405052071</v>
      </c>
      <c r="Q32" s="71">
        <f t="shared" si="5"/>
        <v>95.137217140105918</v>
      </c>
      <c r="R32" s="70">
        <f>'1- 8 2015 УО ОМС'!R32/AJ32</f>
        <v>0.33362877612822217</v>
      </c>
      <c r="S32" s="70">
        <f>'1- 8 2015 УО ОМС'!S32/AJ32</f>
        <v>0.33318561193588891</v>
      </c>
      <c r="T32" s="71">
        <f t="shared" si="6"/>
        <v>99.867168474651322</v>
      </c>
      <c r="U32" s="70">
        <f>'1- 8 2015 УО ОМС'!U32/AJ32</f>
        <v>7.9030947632764609E-2</v>
      </c>
      <c r="V32" s="70">
        <f>'1- 8 2015 УО ОМС'!V32/AJ32</f>
        <v>7.7553733658320412E-2</v>
      </c>
      <c r="W32" s="71">
        <f t="shared" si="1"/>
        <v>98.130841121495322</v>
      </c>
      <c r="X32" s="70">
        <f>'1- 8 2015 УО ОМС'!X32/'на 1 застр. ОМС'!AJ32</f>
        <v>0.88101041435851979</v>
      </c>
      <c r="Y32" s="70">
        <f>'1- 8 2015 УО ОМС'!Y32/'на 1 застр. ОМС'!AJ32</f>
        <v>0.90206071349434969</v>
      </c>
      <c r="Z32" s="71">
        <f t="shared" si="7"/>
        <v>102.38933601609658</v>
      </c>
      <c r="AA32" s="72">
        <f>'1- 8 2015 УО ОМС'!AA32/AJ32</f>
        <v>2.6885294334884409E-2</v>
      </c>
      <c r="AB32" s="72">
        <f>'1- 8 2015 УО ОМС'!AB32/AJ32</f>
        <v>2.6368269443828939E-2</v>
      </c>
      <c r="AC32" s="71">
        <f t="shared" si="8"/>
        <v>98.076923076923066</v>
      </c>
      <c r="AD32" s="70">
        <f>'1- 8 2015 УО ОМС'!AD32/'на 1 застр. ОМС'!AJ32</f>
        <v>0.31073195952433708</v>
      </c>
      <c r="AE32" s="70">
        <f>'1- 8 2015 УО ОМС'!AE32/'на 1 застр. ОМС'!AJ32</f>
        <v>0.30504468572272692</v>
      </c>
      <c r="AF32" s="71">
        <f t="shared" si="9"/>
        <v>98.169717138103167</v>
      </c>
      <c r="AG32" s="73">
        <f>'1- 8 2015 УО ОМС'!AG32/'на 1 застр. ОМС'!AJ32</f>
        <v>0.21567324026885296</v>
      </c>
      <c r="AH32" s="73">
        <f>'1- 8 2015 УО ОМС'!AH32/'на 1 застр. ОМС'!AJ32</f>
        <v>0.1885663638378019</v>
      </c>
      <c r="AI32" s="71">
        <f t="shared" si="10"/>
        <v>87.43150684931507</v>
      </c>
      <c r="AJ32" s="12">
        <v>13539</v>
      </c>
    </row>
    <row r="33" spans="1:36" ht="18" customHeight="1">
      <c r="A33" s="3">
        <v>26</v>
      </c>
      <c r="B33" s="4" t="s">
        <v>26</v>
      </c>
      <c r="C33" s="70">
        <f>'1- 8 2015 УО ОМС'!C33/AJ33</f>
        <v>1.1349381625441697</v>
      </c>
      <c r="D33" s="70">
        <f>'1- 8 2015 УО ОМС'!D33/AJ33</f>
        <v>1.0461572438162545</v>
      </c>
      <c r="E33" s="71">
        <f t="shared" si="0"/>
        <v>92.177466433158202</v>
      </c>
      <c r="F33" s="70">
        <f>'1- 8 2015 УО ОМС'!F33/'на 1 застр. ОМС'!AJ33</f>
        <v>0.3736196996466431</v>
      </c>
      <c r="G33" s="70">
        <f>'1- 8 2015 УО ОМС'!G33/'на 1 застр. ОМС'!AJ33</f>
        <v>0.30598498233215549</v>
      </c>
      <c r="H33" s="71">
        <f t="shared" si="2"/>
        <v>81.897443475690849</v>
      </c>
      <c r="I33" s="70">
        <f>'1- 8 2015 УО ОМС'!I33/'на 1 застр. ОМС'!AJ33</f>
        <v>0</v>
      </c>
      <c r="J33" s="70">
        <f>'1- 8 2015 УО ОМС'!J33/'на 1 застр. ОМС'!AJ33</f>
        <v>5.5212014134275618E-5</v>
      </c>
      <c r="K33" s="71" t="e">
        <f t="shared" si="3"/>
        <v>#DIV/0!</v>
      </c>
      <c r="L33" s="70">
        <f>'1- 8 2015 УО ОМС'!L33/'на 1 застр. ОМС'!AJ33</f>
        <v>0.76131846289752647</v>
      </c>
      <c r="M33" s="70">
        <f>'1- 8 2015 УО ОМС'!M33/'на 1 застр. ОМС'!AJ33</f>
        <v>0.74011704946996471</v>
      </c>
      <c r="N33" s="71">
        <f t="shared" si="4"/>
        <v>97.215171513525291</v>
      </c>
      <c r="O33" s="70">
        <f>'1- 8 2015 УО ОМС'!O33/AJ33</f>
        <v>0.77462455830388688</v>
      </c>
      <c r="P33" s="70">
        <f>'1- 8 2015 УО ОМС'!P33/AJ33</f>
        <v>0.71770097173144876</v>
      </c>
      <c r="Q33" s="71">
        <f t="shared" si="5"/>
        <v>92.651461154668567</v>
      </c>
      <c r="R33" s="70">
        <f>'1- 8 2015 УО ОМС'!R33/AJ33</f>
        <v>0.35070671378091872</v>
      </c>
      <c r="S33" s="70">
        <f>'1- 8 2015 УО ОМС'!S33/AJ33</f>
        <v>0.31145097173144876</v>
      </c>
      <c r="T33" s="71">
        <f t="shared" si="6"/>
        <v>88.806675062972289</v>
      </c>
      <c r="U33" s="70">
        <f>'1- 8 2015 УО ОМС'!U33/AJ33</f>
        <v>8.8449646643109545E-2</v>
      </c>
      <c r="V33" s="70">
        <f>'1- 8 2015 УО ОМС'!V33/AJ33</f>
        <v>8.7179770318021196E-2</v>
      </c>
      <c r="W33" s="71">
        <f t="shared" si="1"/>
        <v>98.564294631710354</v>
      </c>
      <c r="X33" s="70">
        <f>'1- 8 2015 УО ОМС'!X33/'на 1 застр. ОМС'!AJ33</f>
        <v>0.98696996466431097</v>
      </c>
      <c r="Y33" s="70">
        <f>'1- 8 2015 УО ОМС'!Y33/'на 1 застр. ОМС'!AJ33</f>
        <v>0.87604902826855124</v>
      </c>
      <c r="Z33" s="71">
        <f t="shared" si="7"/>
        <v>88.761467889908261</v>
      </c>
      <c r="AA33" s="72">
        <f>'1- 8 2015 УО ОМС'!AA33/AJ33</f>
        <v>2.8544611307420496E-2</v>
      </c>
      <c r="AB33" s="72">
        <f>'1- 8 2015 УО ОМС'!AB33/AJ33</f>
        <v>2.6667402826855122E-2</v>
      </c>
      <c r="AC33" s="71">
        <f t="shared" si="8"/>
        <v>93.423597678916821</v>
      </c>
      <c r="AD33" s="70">
        <f>'1- 8 2015 УО ОМС'!AD33/'на 1 застр. ОМС'!AJ33</f>
        <v>0.30195450530035334</v>
      </c>
      <c r="AE33" s="70">
        <f>'1- 8 2015 УО ОМС'!AE33/'на 1 застр. ОМС'!AJ33</f>
        <v>0.28544611307420492</v>
      </c>
      <c r="AF33" s="71">
        <f t="shared" si="9"/>
        <v>94.532821356737969</v>
      </c>
      <c r="AG33" s="73">
        <f>'1- 8 2015 УО ОМС'!AG33/'на 1 застр. ОМС'!AJ33</f>
        <v>0.21157243816254417</v>
      </c>
      <c r="AH33" s="73">
        <f>'1- 8 2015 УО ОМС'!AH33/'на 1 застр. ОМС'!AJ33</f>
        <v>0.21135159010600707</v>
      </c>
      <c r="AI33" s="71">
        <f t="shared" si="10"/>
        <v>99.895615866388297</v>
      </c>
      <c r="AJ33" s="12">
        <v>18112</v>
      </c>
    </row>
    <row r="34" spans="1:36" ht="18" customHeight="1">
      <c r="A34" s="3">
        <v>27</v>
      </c>
      <c r="B34" s="4" t="s">
        <v>27</v>
      </c>
      <c r="C34" s="70">
        <f>'1- 8 2015 УО ОМС'!C34/AJ34</f>
        <v>1.1945915172217478</v>
      </c>
      <c r="D34" s="70">
        <f>'1- 8 2015 УО ОМС'!D34/AJ34</f>
        <v>0.83302021064617138</v>
      </c>
      <c r="E34" s="71">
        <f t="shared" si="0"/>
        <v>69.7326407091455</v>
      </c>
      <c r="F34" s="70">
        <f>'1- 8 2015 УО ОМС'!F34/'на 1 застр. ОМС'!AJ34</f>
        <v>0.64378024480500995</v>
      </c>
      <c r="G34" s="70">
        <f>'1- 8 2015 УО ОМС'!G34/'на 1 застр. ОМС'!AJ34</f>
        <v>0.2802163393111301</v>
      </c>
      <c r="H34" s="71">
        <f t="shared" si="2"/>
        <v>43.526706756278742</v>
      </c>
      <c r="I34" s="70">
        <f>'1- 8 2015 УО ОМС'!I34/'на 1 застр. ОМС'!AJ34</f>
        <v>0</v>
      </c>
      <c r="J34" s="70">
        <f>'1- 8 2015 УО ОМС'!J34/'на 1 застр. ОМС'!AJ34</f>
        <v>0</v>
      </c>
      <c r="K34" s="71" t="e">
        <f t="shared" si="3"/>
        <v>#DIV/0!</v>
      </c>
      <c r="L34" s="70">
        <f>'1- 8 2015 УО ОМС'!L34/'на 1 застр. ОМС'!AJ34</f>
        <v>0.55081127241673788</v>
      </c>
      <c r="M34" s="70">
        <f>'1- 8 2015 УО ОМС'!M34/'на 1 застр. ОМС'!AJ34</f>
        <v>0.55280387133504127</v>
      </c>
      <c r="N34" s="71">
        <f t="shared" si="4"/>
        <v>100.36175710594314</v>
      </c>
      <c r="O34" s="70">
        <f>'1- 8 2015 УО ОМС'!O34/AJ34</f>
        <v>0.86399089097637349</v>
      </c>
      <c r="P34" s="70">
        <f>'1- 8 2015 УО ОМС'!P34/AJ34</f>
        <v>0.75912325647594647</v>
      </c>
      <c r="Q34" s="71">
        <f t="shared" si="5"/>
        <v>87.86241433842909</v>
      </c>
      <c r="R34" s="70">
        <f>'1- 8 2015 УО ОМС'!R34/AJ34</f>
        <v>0.33293481354967264</v>
      </c>
      <c r="S34" s="70">
        <f>'1- 8 2015 УО ОМС'!S34/AJ34</f>
        <v>0.23723313407344152</v>
      </c>
      <c r="T34" s="71">
        <f t="shared" si="6"/>
        <v>71.255129958960325</v>
      </c>
      <c r="U34" s="70">
        <f>'1- 8 2015 УО ОМС'!U34/AJ34</f>
        <v>8.8129803586678046E-2</v>
      </c>
      <c r="V34" s="70">
        <f>'1- 8 2015 УО ОМС'!V34/AJ34</f>
        <v>7.9988613720466839E-2</v>
      </c>
      <c r="W34" s="71">
        <f t="shared" si="1"/>
        <v>90.762273901808797</v>
      </c>
      <c r="X34" s="70">
        <f>'1- 8 2015 УО ОМС'!X34/'на 1 застр. ОМС'!AJ34</f>
        <v>0.97950469684030739</v>
      </c>
      <c r="Y34" s="70">
        <f>'1- 8 2015 УО ОМС'!Y34/'на 1 застр. ОМС'!AJ34</f>
        <v>0.92075149444918869</v>
      </c>
      <c r="Z34" s="71">
        <f t="shared" si="7"/>
        <v>94.001743679163027</v>
      </c>
      <c r="AA34" s="72">
        <f>'1- 8 2015 УО ОМС'!AA34/AJ34</f>
        <v>2.578992314261315E-2</v>
      </c>
      <c r="AB34" s="72">
        <f>'1- 8 2015 УО ОМС'!AB34/AJ34</f>
        <v>2.3341873042983206E-2</v>
      </c>
      <c r="AC34" s="71">
        <f t="shared" si="8"/>
        <v>90.507726269315683</v>
      </c>
      <c r="AD34" s="70">
        <f>'1- 8 2015 УО ОМС'!AD34/'на 1 застр. ОМС'!AJ34</f>
        <v>0.28841446057500714</v>
      </c>
      <c r="AE34" s="70">
        <f>'1- 8 2015 УО ОМС'!AE34/'на 1 застр. ОМС'!AJ34</f>
        <v>0.25761457443780245</v>
      </c>
      <c r="AF34" s="71">
        <f t="shared" si="9"/>
        <v>89.320963284642716</v>
      </c>
      <c r="AG34" s="73">
        <f>'1- 8 2015 УО ОМС'!AG34/'на 1 застр. ОМС'!AJ34</f>
        <v>0.21315115286080275</v>
      </c>
      <c r="AH34" s="73">
        <f>'1- 8 2015 УО ОМС'!AH34/'на 1 застр. ОМС'!AJ34</f>
        <v>0.20170794192997438</v>
      </c>
      <c r="AI34" s="71">
        <f t="shared" si="10"/>
        <v>94.631410256410248</v>
      </c>
      <c r="AJ34" s="12">
        <v>17565</v>
      </c>
    </row>
    <row r="35" spans="1:36" ht="18" customHeight="1">
      <c r="A35" s="3">
        <v>28</v>
      </c>
      <c r="B35" s="4" t="s">
        <v>28</v>
      </c>
      <c r="C35" s="70">
        <f>'1- 8 2015 УО ОМС'!C35/AJ35</f>
        <v>1.1852677295845477</v>
      </c>
      <c r="D35" s="70">
        <f>'1- 8 2015 УО ОМС'!D35/AJ35</f>
        <v>1.1112635007714726</v>
      </c>
      <c r="E35" s="71">
        <f t="shared" si="0"/>
        <v>93.756328045899423</v>
      </c>
      <c r="F35" s="70">
        <f>'1- 8 2015 УО ОМС'!F35/'на 1 застр. ОМС'!AJ35</f>
        <v>0.48402765872335562</v>
      </c>
      <c r="G35" s="70">
        <f>'1- 8 2015 УО ОМС'!G35/'на 1 застр. ОМС'!AJ35</f>
        <v>0.41305217440996628</v>
      </c>
      <c r="H35" s="71">
        <f t="shared" si="2"/>
        <v>85.336481700118057</v>
      </c>
      <c r="I35" s="70">
        <f>'1- 8 2015 УО ОМС'!I35/'на 1 застр. ОМС'!AJ35</f>
        <v>0</v>
      </c>
      <c r="J35" s="70">
        <f>'1- 8 2015 УО ОМС'!J35/'на 1 застр. ОМС'!AJ35</f>
        <v>0</v>
      </c>
      <c r="K35" s="71" t="e">
        <f t="shared" si="3"/>
        <v>#DIV/0!</v>
      </c>
      <c r="L35" s="70">
        <f>'1- 8 2015 УО ОМС'!L35/'на 1 застр. ОМС'!AJ35</f>
        <v>0.70124007086119211</v>
      </c>
      <c r="M35" s="70">
        <f>'1- 8 2015 УО ОМС'!M35/'на 1 застр. ОМС'!AJ35</f>
        <v>0.6982113263615064</v>
      </c>
      <c r="N35" s="71">
        <f t="shared" si="4"/>
        <v>99.568087360443315</v>
      </c>
      <c r="O35" s="70">
        <f>'1- 8 2015 УО ОМС'!O35/AJ35</f>
        <v>0.83719069661123491</v>
      </c>
      <c r="P35" s="70">
        <f>'1- 8 2015 УО ОМС'!P35/AJ35</f>
        <v>0.81536087776444366</v>
      </c>
      <c r="Q35" s="71">
        <f t="shared" si="5"/>
        <v>97.392491467576789</v>
      </c>
      <c r="R35" s="70">
        <f>'1- 8 2015 УО ОМС'!R35/AJ35</f>
        <v>0.35110577747299848</v>
      </c>
      <c r="S35" s="70">
        <f>'1- 8 2015 УО ОМС'!S35/AJ35</f>
        <v>0.33847648437053546</v>
      </c>
      <c r="T35" s="71">
        <f t="shared" si="6"/>
        <v>96.402994791666657</v>
      </c>
      <c r="U35" s="70">
        <f>'1- 8 2015 УО ОМС'!U35/AJ35</f>
        <v>8.8233613349334244E-2</v>
      </c>
      <c r="V35" s="70">
        <f>'1- 8 2015 УО ОМС'!V35/AJ35</f>
        <v>8.7833590490885197E-2</v>
      </c>
      <c r="W35" s="71">
        <f t="shared" si="1"/>
        <v>99.546632124352328</v>
      </c>
      <c r="X35" s="70">
        <f>'1- 8 2015 УО ОМС'!X35/'на 1 застр. ОМС'!AJ35</f>
        <v>0.98325618606777532</v>
      </c>
      <c r="Y35" s="70">
        <f>'1- 8 2015 УО ОМС'!Y35/'на 1 застр. ОМС'!AJ35</f>
        <v>0.85747757014686554</v>
      </c>
      <c r="Z35" s="71">
        <f t="shared" si="7"/>
        <v>87.207950714866911</v>
      </c>
      <c r="AA35" s="72">
        <f>'1- 8 2015 УО ОМС'!AA35/AJ35</f>
        <v>2.6572947025544316E-2</v>
      </c>
      <c r="AB35" s="72">
        <f>'1- 8 2015 УО ОМС'!AB35/AJ35</f>
        <v>2.640150865763758E-2</v>
      </c>
      <c r="AC35" s="71">
        <f t="shared" si="8"/>
        <v>99.354838709677438</v>
      </c>
      <c r="AD35" s="70">
        <f>'1- 8 2015 УО ОМС'!AD35/'на 1 застр. ОМС'!AJ35</f>
        <v>0.29915995199725698</v>
      </c>
      <c r="AE35" s="70">
        <f>'1- 8 2015 УО ОМС'!AE35/'на 1 застр. ОМС'!AJ35</f>
        <v>0.28584490542316704</v>
      </c>
      <c r="AF35" s="71">
        <f t="shared" si="9"/>
        <v>95.54918815663801</v>
      </c>
      <c r="AG35" s="73">
        <f>'1- 8 2015 УО ОМС'!AG35/'на 1 застр. ОМС'!AJ35</f>
        <v>0.21212640722326989</v>
      </c>
      <c r="AH35" s="73">
        <f>'1- 8 2015 УО ОМС'!AH35/'на 1 застр. ОМС'!AJ35</f>
        <v>0.21212640722326989</v>
      </c>
      <c r="AI35" s="71">
        <f t="shared" si="10"/>
        <v>100</v>
      </c>
      <c r="AJ35" s="12">
        <v>17499</v>
      </c>
    </row>
    <row r="36" spans="1:36" ht="18" customHeight="1">
      <c r="A36" s="3">
        <v>29</v>
      </c>
      <c r="B36" s="4" t="s">
        <v>29</v>
      </c>
      <c r="C36" s="70">
        <f>'1- 8 2015 УО ОМС'!C36/AJ36</f>
        <v>1.1185270425776754</v>
      </c>
      <c r="D36" s="70">
        <f>'1- 8 2015 УО ОМС'!D36/AJ36</f>
        <v>1.0085043082881922</v>
      </c>
      <c r="E36" s="71">
        <f t="shared" si="0"/>
        <v>90.163605339757098</v>
      </c>
      <c r="F36" s="70">
        <f>'1- 8 2015 УО ОМС'!F36/'на 1 застр. ОМС'!AJ36</f>
        <v>0.60133599034494367</v>
      </c>
      <c r="G36" s="70">
        <f>'1- 8 2015 УО ОМС'!G36/'на 1 застр. ОМС'!AJ36</f>
        <v>0.50091217828173684</v>
      </c>
      <c r="H36" s="71">
        <f t="shared" si="2"/>
        <v>83.299883313885658</v>
      </c>
      <c r="I36" s="70">
        <f>'1- 8 2015 УО ОМС'!I36/'на 1 застр. ОМС'!AJ36</f>
        <v>0</v>
      </c>
      <c r="J36" s="70">
        <f>'1- 8 2015 УО ОМС'!J36/'на 1 застр. ОМС'!AJ36</f>
        <v>0</v>
      </c>
      <c r="K36" s="71" t="e">
        <f t="shared" si="3"/>
        <v>#DIV/0!</v>
      </c>
      <c r="L36" s="70">
        <f>'1- 8 2015 УО ОМС'!L36/'на 1 застр. ОМС'!AJ36</f>
        <v>0.51719105223273176</v>
      </c>
      <c r="M36" s="70">
        <f>'1- 8 2015 УО ОМС'!M36/'на 1 застр. ОМС'!AJ36</f>
        <v>0.50759213000645542</v>
      </c>
      <c r="N36" s="71">
        <f t="shared" si="4"/>
        <v>98.144027785315032</v>
      </c>
      <c r="O36" s="70">
        <f>'1- 8 2015 УО ОМС'!O36/AJ36</f>
        <v>0.84608044009093719</v>
      </c>
      <c r="P36" s="70">
        <f>'1- 8 2015 УО ОМС'!P36/AJ36</f>
        <v>0.83824974038002753</v>
      </c>
      <c r="Q36" s="71">
        <f t="shared" si="5"/>
        <v>99.074473378669765</v>
      </c>
      <c r="R36" s="70">
        <f>'1- 8 2015 УО ОМС'!R36/AJ36</f>
        <v>0.33082601251789273</v>
      </c>
      <c r="S36" s="70">
        <f>'1- 8 2015 УО ОМС'!S36/AJ36</f>
        <v>0.33082601251789273</v>
      </c>
      <c r="T36" s="71">
        <f t="shared" si="6"/>
        <v>99.999999999999986</v>
      </c>
      <c r="U36" s="70">
        <f>'1- 8 2015 УО ОМС'!U36/AJ36</f>
        <v>7.1767380504645095E-2</v>
      </c>
      <c r="V36" s="70">
        <f>'1- 8 2015 УО ОМС'!V36/AJ36</f>
        <v>7.1767380504645095E-2</v>
      </c>
      <c r="W36" s="71">
        <f t="shared" si="1"/>
        <v>100</v>
      </c>
      <c r="X36" s="70">
        <f>'1- 8 2015 УО ОМС'!X36/'на 1 застр. ОМС'!AJ36</f>
        <v>0.73816273260546184</v>
      </c>
      <c r="Y36" s="70">
        <f>'1- 8 2015 УО ОМС'!Y36/'на 1 застр. ОМС'!AJ36</f>
        <v>0.82309354739117013</v>
      </c>
      <c r="Z36" s="71">
        <f t="shared" si="7"/>
        <v>111.50570342205323</v>
      </c>
      <c r="AA36" s="72">
        <f>'1- 8 2015 УО ОМС'!AA36/AJ36</f>
        <v>2.9442308232058154E-2</v>
      </c>
      <c r="AB36" s="72">
        <f>'1- 8 2015 УО ОМС'!AB36/AJ36</f>
        <v>2.9442308232058154E-2</v>
      </c>
      <c r="AC36" s="71">
        <f t="shared" si="8"/>
        <v>100</v>
      </c>
      <c r="AD36" s="70">
        <f>'1- 8 2015 УО ОМС'!AD36/'на 1 застр. ОМС'!AJ36</f>
        <v>0.29725785174997893</v>
      </c>
      <c r="AE36" s="70">
        <f>'1- 8 2015 УО ОМС'!AE36/'на 1 застр. ОМС'!AJ36</f>
        <v>0.31025288388672151</v>
      </c>
      <c r="AF36" s="71">
        <f t="shared" si="9"/>
        <v>104.37163629496744</v>
      </c>
      <c r="AG36" s="73">
        <f>'1- 8 2015 УО ОМС'!AG36/'на 1 застр. ОМС'!AJ36</f>
        <v>0.2110640208818659</v>
      </c>
      <c r="AH36" s="73">
        <f>'1- 8 2015 УО ОМС'!AH36/'на 1 застр. ОМС'!AJ36</f>
        <v>0.2110640208818659</v>
      </c>
      <c r="AI36" s="71">
        <f t="shared" si="10"/>
        <v>100</v>
      </c>
      <c r="AJ36" s="12">
        <v>35629</v>
      </c>
    </row>
    <row r="37" spans="1:36" ht="18" customHeight="1">
      <c r="A37" s="3">
        <v>30</v>
      </c>
      <c r="B37" s="4" t="s">
        <v>30</v>
      </c>
      <c r="C37" s="70">
        <f>'1- 8 2015 УО ОМС'!C37/AJ37</f>
        <v>1.1818805503678012</v>
      </c>
      <c r="D37" s="70">
        <f>'1- 8 2015 УО ОМС'!D37/AJ37</f>
        <v>1.0335404200175324</v>
      </c>
      <c r="E37" s="71">
        <f t="shared" si="0"/>
        <v>87.448805185591283</v>
      </c>
      <c r="F37" s="70">
        <f>'1- 8 2015 УО ОМС'!F37/'на 1 застр. ОМС'!AJ37</f>
        <v>0.51953348324884707</v>
      </c>
      <c r="G37" s="70">
        <f>'1- 8 2015 УО ОМС'!G37/'на 1 застр. ОМС'!AJ37</f>
        <v>0.37088843998932802</v>
      </c>
      <c r="H37" s="71">
        <f t="shared" si="2"/>
        <v>71.3887462401878</v>
      </c>
      <c r="I37" s="70">
        <f>'1- 8 2015 УО ОМС'!I37/'на 1 застр. ОМС'!AJ37</f>
        <v>0</v>
      </c>
      <c r="J37" s="70">
        <f>'1- 8 2015 УО ОМС'!J37/'на 1 застр. ОМС'!AJ37</f>
        <v>0</v>
      </c>
      <c r="K37" s="71" t="e">
        <f t="shared" si="3"/>
        <v>#DIV/0!</v>
      </c>
      <c r="L37" s="70">
        <f>'1- 8 2015 УО ОМС'!L37/'на 1 застр. ОМС'!AJ37</f>
        <v>0.66234706711895419</v>
      </c>
      <c r="M37" s="70">
        <f>'1- 8 2015 УО ОМС'!M37/'на 1 застр. ОМС'!AJ37</f>
        <v>0.66265198002820447</v>
      </c>
      <c r="N37" s="71">
        <f t="shared" si="4"/>
        <v>100.04603521694095</v>
      </c>
      <c r="O37" s="70">
        <f>'1- 8 2015 УО ОМС'!O37/AJ37</f>
        <v>0.72352021953729462</v>
      </c>
      <c r="P37" s="70">
        <f>'1- 8 2015 УО ОМС'!P37/AJ37</f>
        <v>0.60639554827152498</v>
      </c>
      <c r="Q37" s="71">
        <f t="shared" si="5"/>
        <v>83.811831638834747</v>
      </c>
      <c r="R37" s="70">
        <f>'1- 8 2015 УО ОМС'!R37/AJ37</f>
        <v>0.3320501581735717</v>
      </c>
      <c r="S37" s="70">
        <f>'1- 8 2015 УО ОМС'!S37/AJ37</f>
        <v>0.25296337233677629</v>
      </c>
      <c r="T37" s="71">
        <f t="shared" si="6"/>
        <v>76.182277318640942</v>
      </c>
      <c r="U37" s="70">
        <f>'1- 8 2015 УО ОМС'!U37/AJ37</f>
        <v>9.433243129931014E-2</v>
      </c>
      <c r="V37" s="70">
        <f>'1- 8 2015 УО ОМС'!V37/AJ37</f>
        <v>9.2731638525746091E-2</v>
      </c>
      <c r="W37" s="71">
        <f t="shared" si="1"/>
        <v>98.303030303030297</v>
      </c>
      <c r="X37" s="70">
        <f>'1- 8 2015 УО ОМС'!X37/'на 1 застр. ОМС'!AJ37</f>
        <v>0.95590197049967607</v>
      </c>
      <c r="Y37" s="70">
        <f>'1- 8 2015 УО ОМС'!Y37/'на 1 застр. ОМС'!AJ37</f>
        <v>0.88718222357739074</v>
      </c>
      <c r="Z37" s="71">
        <f t="shared" si="7"/>
        <v>92.811004784689004</v>
      </c>
      <c r="AA37" s="72">
        <f>'1- 8 2015 УО ОМС'!AA37/AJ37</f>
        <v>1.8904600373518314E-2</v>
      </c>
      <c r="AB37" s="72">
        <f>'1- 8 2015 УО ОМС'!AB37/AJ37</f>
        <v>1.6808324122422533E-2</v>
      </c>
      <c r="AC37" s="71">
        <f t="shared" si="8"/>
        <v>88.911290322580641</v>
      </c>
      <c r="AD37" s="70">
        <f>'1- 8 2015 УО ОМС'!AD37/'на 1 застр. ОМС'!AJ37</f>
        <v>0.19971795555894348</v>
      </c>
      <c r="AE37" s="70">
        <f>'1- 8 2015 УО ОМС'!AE37/'на 1 застр. ОМС'!AJ37</f>
        <v>0.17059877272554028</v>
      </c>
      <c r="AF37" s="71">
        <f t="shared" si="9"/>
        <v>85.419847328244288</v>
      </c>
      <c r="AG37" s="73">
        <f>'1- 8 2015 УО ОМС'!AG37/'на 1 застр. ОМС'!AJ37</f>
        <v>0.21282921065670618</v>
      </c>
      <c r="AH37" s="73">
        <f>'1- 8 2015 УО ОМС'!AH37/'на 1 застр. ОМС'!AJ37</f>
        <v>0.18553950527880475</v>
      </c>
      <c r="AI37" s="71">
        <f t="shared" si="10"/>
        <v>87.177650429799428</v>
      </c>
      <c r="AJ37" s="12">
        <v>26237</v>
      </c>
    </row>
    <row r="38" spans="1:36" ht="18" customHeight="1" thickBot="1">
      <c r="A38" s="21">
        <v>31</v>
      </c>
      <c r="B38" s="22" t="s">
        <v>31</v>
      </c>
      <c r="C38" s="167">
        <f>'1- 8 2015 УО ОМС'!C38/AJ38</f>
        <v>1.2696649345995341</v>
      </c>
      <c r="D38" s="167">
        <f>'1- 8 2015 УО ОМС'!D38/AJ38</f>
        <v>1.1597511966621445</v>
      </c>
      <c r="E38" s="168">
        <f t="shared" si="0"/>
        <v>91.343091004394992</v>
      </c>
      <c r="F38" s="167">
        <f>'1- 8 2015 УО ОМС'!F38/'на 1 застр. ОМС'!AJ38</f>
        <v>0.592674123940922</v>
      </c>
      <c r="G38" s="167">
        <f>'1- 8 2015 УО ОМС'!G38/'на 1 застр. ОМС'!AJ38</f>
        <v>0.48468016484500986</v>
      </c>
      <c r="H38" s="168">
        <f t="shared" si="2"/>
        <v>81.778526388528974</v>
      </c>
      <c r="I38" s="167">
        <f>'1- 8 2015 УО ОМС'!I38/'на 1 застр. ОМС'!AJ38</f>
        <v>0</v>
      </c>
      <c r="J38" s="167">
        <f>'1- 8 2015 УО ОМС'!J38/'на 1 застр. ОМС'!AJ38</f>
        <v>0</v>
      </c>
      <c r="K38" s="71" t="e">
        <f t="shared" si="3"/>
        <v>#DIV/0!</v>
      </c>
      <c r="L38" s="167">
        <f>'1- 8 2015 УО ОМС'!L38/'на 1 застр. ОМС'!AJ38</f>
        <v>0.67699081065861211</v>
      </c>
      <c r="M38" s="167">
        <f>'1- 8 2015 УО ОМС'!M38/'на 1 застр. ОМС'!AJ38</f>
        <v>0.67507103181713468</v>
      </c>
      <c r="N38" s="168">
        <f t="shared" si="4"/>
        <v>99.71642468239564</v>
      </c>
      <c r="O38" s="167">
        <f>'1- 8 2015 УО ОМС'!O38/AJ38</f>
        <v>0.8915964880845727</v>
      </c>
      <c r="P38" s="167">
        <f>'1- 8 2015 УО ОМС'!P38/AJ38</f>
        <v>0.85698927483553899</v>
      </c>
      <c r="Q38" s="168">
        <f t="shared" si="5"/>
        <v>96.118511713367027</v>
      </c>
      <c r="R38" s="167">
        <f>'1- 8 2015 УО ОМС'!R38/AJ38</f>
        <v>0.34177182788542759</v>
      </c>
      <c r="S38" s="167">
        <f>'1- 8 2015 УО ОМС'!S38/AJ38</f>
        <v>0.33588450610489673</v>
      </c>
      <c r="T38" s="168">
        <f t="shared" si="6"/>
        <v>98.277411623726792</v>
      </c>
      <c r="U38" s="167">
        <f>'1- 8 2015 УО ОМС'!U38/AJ38</f>
        <v>9.2302966698236358E-2</v>
      </c>
      <c r="V38" s="167">
        <f>'1- 8 2015 УО ОМС'!V38/AJ38</f>
        <v>9.0408784907978601E-2</v>
      </c>
      <c r="W38" s="168">
        <f t="shared" si="1"/>
        <v>97.947864669994459</v>
      </c>
      <c r="X38" s="167">
        <f>'1- 8 2015 УО ОМС'!X38/'на 1 застр. ОМС'!AJ38</f>
        <v>0.9359049837458725</v>
      </c>
      <c r="Y38" s="167">
        <f>'1- 8 2015 УО ОМС'!Y38/'на 1 застр. ОМС'!AJ38</f>
        <v>0.85499270484040235</v>
      </c>
      <c r="Z38" s="168">
        <f t="shared" si="7"/>
        <v>91.354648141563871</v>
      </c>
      <c r="AA38" s="169">
        <f>'1- 8 2015 УО ОМС'!AA38/AJ38</f>
        <v>3.2815419663654748E-2</v>
      </c>
      <c r="AB38" s="169">
        <f>'1- 8 2015 УО ОМС'!AB38/AJ38</f>
        <v>3.2713031458775951E-2</v>
      </c>
      <c r="AC38" s="168">
        <f t="shared" si="8"/>
        <v>99.68798751950078</v>
      </c>
      <c r="AD38" s="167">
        <f>'1- 8 2015 УО ОМС'!AD38/'на 1 застр. ОМС'!AJ38</f>
        <v>0.32103821639747099</v>
      </c>
      <c r="AE38" s="167">
        <f>'1- 8 2015 УО ОМС'!AE38/'на 1 застр. ОМС'!AJ38</f>
        <v>0.310389843090076</v>
      </c>
      <c r="AF38" s="168">
        <f t="shared" si="9"/>
        <v>96.683144634029659</v>
      </c>
      <c r="AG38" s="170">
        <f>'1- 8 2015 УО ОМС'!AG38/'на 1 застр. ОМС'!AJ38</f>
        <v>0.19064683748432182</v>
      </c>
      <c r="AH38" s="170">
        <f>'1- 8 2015 УО ОМС'!AH38/'на 1 застр. ОМС'!AJ38</f>
        <v>0.1906724345355415</v>
      </c>
      <c r="AI38" s="168">
        <f t="shared" si="10"/>
        <v>100.01342642320084</v>
      </c>
      <c r="AJ38" s="49">
        <v>39067</v>
      </c>
    </row>
    <row r="39" spans="1:36" s="2" customFormat="1" ht="18" customHeight="1" thickBot="1">
      <c r="A39" s="187"/>
      <c r="B39" s="188" t="s">
        <v>32</v>
      </c>
      <c r="C39" s="177">
        <f>'1- 8 2015 УО ОМС'!C39/AJ39</f>
        <v>1.1461260697631106</v>
      </c>
      <c r="D39" s="178">
        <f>'1- 8 2015 УО ОМС'!D39/AJ39</f>
        <v>0.91225275430662711</v>
      </c>
      <c r="E39" s="102">
        <f t="shared" si="0"/>
        <v>79.594451114368056</v>
      </c>
      <c r="F39" s="179">
        <f>'1- 8 2015 УО ОМС'!F39/'на 1 застр. ОМС'!AJ39</f>
        <v>0.51460736326108458</v>
      </c>
      <c r="G39" s="179">
        <f>'1- 8 2015 УО ОМС'!G39/'на 1 застр. ОМС'!AJ39</f>
        <v>0.31327762940675496</v>
      </c>
      <c r="H39" s="180">
        <f t="shared" si="2"/>
        <v>60.877020379479973</v>
      </c>
      <c r="I39" s="179">
        <f>'1- 8 2015 УО ОМС'!I39/'на 1 застр. ОМС'!AJ39</f>
        <v>0</v>
      </c>
      <c r="J39" s="179">
        <f>'1- 8 2015 УО ОМС'!J39/'на 1 застр. ОМС'!AJ39</f>
        <v>3.6163553286091678E-6</v>
      </c>
      <c r="K39" s="71" t="e">
        <f t="shared" si="3"/>
        <v>#DIV/0!</v>
      </c>
      <c r="L39" s="179">
        <f>'1- 8 2015 УО ОМС'!L39/'на 1 застр. ОМС'!AJ39</f>
        <v>0.63151870650202602</v>
      </c>
      <c r="M39" s="179">
        <f>'1- 8 2015 УО ОМС'!M39/'на 1 застр. ОМС'!AJ39</f>
        <v>0.59897150854454351</v>
      </c>
      <c r="N39" s="189">
        <f t="shared" si="4"/>
        <v>94.846202080416433</v>
      </c>
      <c r="O39" s="177">
        <f>'1- 8 2015 УО ОМС'!O39/AJ39</f>
        <v>0.78626255101321241</v>
      </c>
      <c r="P39" s="178">
        <f>'1- 8 2015 УО ОМС'!P39/AJ39</f>
        <v>0.70925045611281579</v>
      </c>
      <c r="Q39" s="102">
        <f t="shared" si="5"/>
        <v>90.205295317555766</v>
      </c>
      <c r="R39" s="178">
        <f>'1- 8 2015 УО ОМС'!R39/AJ39</f>
        <v>0.32051757277463055</v>
      </c>
      <c r="S39" s="178">
        <f>'1- 8 2015 УО ОМС'!S39/AJ39</f>
        <v>0.28948020316684236</v>
      </c>
      <c r="T39" s="102">
        <f t="shared" si="6"/>
        <v>90.31648426040843</v>
      </c>
      <c r="U39" s="178">
        <f>'1- 8 2015 УО ОМС'!U39/AJ39</f>
        <v>8.3096612740781464E-2</v>
      </c>
      <c r="V39" s="178">
        <f>'1- 8 2015 УО ОМС'!V39/AJ39</f>
        <v>8.1830888375768254E-2</v>
      </c>
      <c r="W39" s="102">
        <f t="shared" si="1"/>
        <v>98.47680389938202</v>
      </c>
      <c r="X39" s="179">
        <f>'1- 8 2015 УО ОМС'!X39/'на 1 застр. ОМС'!AJ39</f>
        <v>0.86665232179052987</v>
      </c>
      <c r="Y39" s="179">
        <f>'1- 8 2015 УО ОМС'!Y39/'на 1 застр. ОМС'!AJ39</f>
        <v>0.82971125210878716</v>
      </c>
      <c r="Z39" s="180">
        <f t="shared" si="7"/>
        <v>95.737498330885288</v>
      </c>
      <c r="AA39" s="181">
        <f>'1- 8 2015 УО ОМС'!AA39/AJ39</f>
        <v>2.6592868908927515E-2</v>
      </c>
      <c r="AB39" s="181">
        <f>'1- 8 2015 УО ОМС'!AB39/AJ39</f>
        <v>2.5180682153105635E-2</v>
      </c>
      <c r="AC39" s="102">
        <f t="shared" si="8"/>
        <v>94.689603590127149</v>
      </c>
      <c r="AD39" s="179">
        <f>'1- 8 2015 УО ОМС'!AD39/'на 1 застр. ОМС'!AJ39</f>
        <v>0.28040676764736194</v>
      </c>
      <c r="AE39" s="179">
        <f>'1- 8 2015 УО ОМС'!AE39/'на 1 застр. ОМС'!AJ39</f>
        <v>0.26307719291266685</v>
      </c>
      <c r="AF39" s="180">
        <f t="shared" si="9"/>
        <v>93.819844335394691</v>
      </c>
      <c r="AG39" s="182">
        <f>'1- 8 2015 УО ОМС'!AG39/'на 1 застр. ОМС'!AJ39</f>
        <v>0.19733727757154507</v>
      </c>
      <c r="AH39" s="182">
        <f>'1- 8 2015 УО ОМС'!AH39/'на 1 застр. ОМС'!AJ39</f>
        <v>0.17622318698546044</v>
      </c>
      <c r="AI39" s="102">
        <f t="shared" si="10"/>
        <v>89.300505790939738</v>
      </c>
      <c r="AJ39" s="183">
        <f>SUM(AJ10:AJ38)</f>
        <v>553043</v>
      </c>
    </row>
    <row r="40" spans="1:36" s="2" customFormat="1" ht="18" customHeight="1" thickBot="1">
      <c r="A40" s="187"/>
      <c r="B40" s="190" t="s">
        <v>33</v>
      </c>
      <c r="C40" s="171">
        <f>'1- 8 2015 УО ОМС'!C42/AJ40</f>
        <v>1.6858161167651018</v>
      </c>
      <c r="D40" s="172">
        <f>'1- 8 2015 УО ОМС'!D42/AJ40</f>
        <v>1.5019674250298223</v>
      </c>
      <c r="E40" s="173">
        <f t="shared" si="0"/>
        <v>89.094380466117201</v>
      </c>
      <c r="F40" s="184">
        <f>'1- 8 2015 УО ОМС'!F42/'на 1 застр. ОМС'!AJ40</f>
        <v>0.54305920391059304</v>
      </c>
      <c r="G40" s="184">
        <f>'1- 8 2015 УО ОМС'!G42/'на 1 застр. ОМС'!AJ40</f>
        <v>0.40275792612061856</v>
      </c>
      <c r="H40" s="185">
        <f t="shared" si="2"/>
        <v>74.164644153039148</v>
      </c>
      <c r="I40" s="184">
        <f>'1- 8 2015 УО ОМС'!I40/'на 1 застр. ОМС'!AJ40</f>
        <v>0.18185516742687213</v>
      </c>
      <c r="J40" s="184">
        <f>'1- 8 2015 УО ОМС'!J40/'на 1 застр. ОМС'!AJ40</f>
        <v>0.17938110934216001</v>
      </c>
      <c r="K40" s="71">
        <f t="shared" si="3"/>
        <v>98.639544798358827</v>
      </c>
      <c r="L40" s="184">
        <f>'1- 8 2015 УО ОМС'!L40/'на 1 застр. ОМС'!AJ40</f>
        <v>4.3368557124412191E-2</v>
      </c>
      <c r="M40" s="184">
        <f>'1- 8 2015 УО ОМС'!M40/'на 1 застр. ОМС'!AJ40</f>
        <v>4.2457385251451193E-2</v>
      </c>
      <c r="N40" s="186">
        <f t="shared" si="4"/>
        <v>97.899003486910814</v>
      </c>
      <c r="O40" s="171">
        <f>'1- 8 2015 УО ОМС'!O42/AJ40</f>
        <v>1.2541486338562913</v>
      </c>
      <c r="P40" s="172">
        <f>'1- 8 2015 УО ОМС'!P42/AJ40</f>
        <v>1.1427837797589349</v>
      </c>
      <c r="Q40" s="173">
        <f t="shared" si="5"/>
        <v>91.120282629106839</v>
      </c>
      <c r="R40" s="172">
        <f>'1- 8 2015 УО ОМС'!R42/AJ40</f>
        <v>0.31873897497386233</v>
      </c>
      <c r="S40" s="172">
        <f>'1- 8 2015 УО ОМС'!S42/AJ40</f>
        <v>0.28426259558860784</v>
      </c>
      <c r="T40" s="173">
        <f t="shared" si="6"/>
        <v>89.183506852878082</v>
      </c>
      <c r="U40" s="172">
        <f>'1- 8 2015 УО ОМС'!U42/AJ40</f>
        <v>0.11996993977207654</v>
      </c>
      <c r="V40" s="172">
        <f>'1- 8 2015 УО ОМС'!V42/AJ40</f>
        <v>0.117806770152865</v>
      </c>
      <c r="W40" s="173">
        <f t="shared" si="1"/>
        <v>98.19690697242892</v>
      </c>
      <c r="X40" s="184">
        <f>'1- 8 2015 УО ОМС'!X40/'на 1 застр. ОМС'!AJ40</f>
        <v>0.43547413945305125</v>
      </c>
      <c r="Y40" s="184">
        <f>'1- 8 2015 УО ОМС'!Y40/'на 1 застр. ОМС'!AJ40</f>
        <v>0.39524133388807092</v>
      </c>
      <c r="Z40" s="185">
        <f t="shared" si="7"/>
        <v>90.761149303719364</v>
      </c>
      <c r="AA40" s="174">
        <f>'1- 8 2015 УО ОМС'!AA42/AJ40</f>
        <v>3.2845174473677345E-2</v>
      </c>
      <c r="AB40" s="174">
        <f>'1- 8 2015 УО ОМС'!AB42/AJ40</f>
        <v>3.1284591139448446E-2</v>
      </c>
      <c r="AC40" s="173">
        <f t="shared" si="8"/>
        <v>95.248667850799279</v>
      </c>
      <c r="AD40" s="184">
        <f>'1- 8 2015 УО ОМС'!AD40/'на 1 застр. ОМС'!AJ40</f>
        <v>6.1581247821861675E-2</v>
      </c>
      <c r="AE40" s="184">
        <f>'1- 8 2015 УО ОМС'!AE40/'на 1 застр. ОМС'!AJ40</f>
        <v>5.6326848941981304E-2</v>
      </c>
      <c r="AF40" s="185">
        <f t="shared" si="9"/>
        <v>91.467534248282902</v>
      </c>
      <c r="AG40" s="175">
        <f>'1- 8 2015 УО ОМС'!AG42/'на 1 застр. ОМС'!AJ40</f>
        <v>0.20666329934797861</v>
      </c>
      <c r="AH40" s="175">
        <f>'1- 8 2015 УО ОМС'!AH42/'на 1 застр. ОМС'!AJ40</f>
        <v>0.17934963668268958</v>
      </c>
      <c r="AI40" s="173">
        <f t="shared" si="10"/>
        <v>86.783496270763365</v>
      </c>
      <c r="AJ40" s="176">
        <f>SUM(AJ8:AJ38)</f>
        <v>1302718</v>
      </c>
    </row>
    <row r="41" spans="1:36">
      <c r="O41" s="8"/>
      <c r="P41" s="8"/>
    </row>
  </sheetData>
  <mergeCells count="54">
    <mergeCell ref="C3:E4"/>
    <mergeCell ref="F3:N3"/>
    <mergeCell ref="X3:Z4"/>
    <mergeCell ref="U3:W4"/>
    <mergeCell ref="C1:T1"/>
    <mergeCell ref="F4:H4"/>
    <mergeCell ref="I4:K4"/>
    <mergeCell ref="L4:N4"/>
    <mergeCell ref="R3:T4"/>
    <mergeCell ref="O3:Q4"/>
    <mergeCell ref="U1:AN1"/>
    <mergeCell ref="AJ5:AJ7"/>
    <mergeCell ref="U2:Z2"/>
    <mergeCell ref="AH5:AH7"/>
    <mergeCell ref="U5:U7"/>
    <mergeCell ref="AI5:AI7"/>
    <mergeCell ref="AD5:AD7"/>
    <mergeCell ref="V5:V7"/>
    <mergeCell ref="W5:W7"/>
    <mergeCell ref="AG5:AG7"/>
    <mergeCell ref="AA2:AF2"/>
    <mergeCell ref="AD3:AF4"/>
    <mergeCell ref="AA3:AC4"/>
    <mergeCell ref="AJ2:AJ4"/>
    <mergeCell ref="AG2:AI4"/>
    <mergeCell ref="AE5:AE7"/>
    <mergeCell ref="Z5:Z7"/>
    <mergeCell ref="A2:A7"/>
    <mergeCell ref="B2:B7"/>
    <mergeCell ref="C2:T2"/>
    <mergeCell ref="R5:R7"/>
    <mergeCell ref="S5:S7"/>
    <mergeCell ref="T5:T7"/>
    <mergeCell ref="C5:C7"/>
    <mergeCell ref="E5:E7"/>
    <mergeCell ref="P5:P7"/>
    <mergeCell ref="Q5:Q7"/>
    <mergeCell ref="D5:D7"/>
    <mergeCell ref="O5:O7"/>
    <mergeCell ref="I5:I7"/>
    <mergeCell ref="J5:J7"/>
    <mergeCell ref="K5:K7"/>
    <mergeCell ref="M5:M7"/>
    <mergeCell ref="AF5:AF7"/>
    <mergeCell ref="AA5:AA7"/>
    <mergeCell ref="AB5:AB7"/>
    <mergeCell ref="AC5:AC7"/>
    <mergeCell ref="Y5:Y7"/>
    <mergeCell ref="X5:X7"/>
    <mergeCell ref="L5:L7"/>
    <mergeCell ref="F5:F7"/>
    <mergeCell ref="G5:G7"/>
    <mergeCell ref="H5:H7"/>
    <mergeCell ref="N5:N7"/>
  </mergeCells>
  <phoneticPr fontId="8" type="noConversion"/>
  <pageMargins left="0.39370078740157483" right="0.39370078740157483" top="0.39370078740157483" bottom="0" header="0" footer="0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tabSelected="1" view="pageBreakPreview" zoomScale="70" zoomScaleSheetLayoutView="7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P35" sqref="P35"/>
    </sheetView>
  </sheetViews>
  <sheetFormatPr defaultRowHeight="12.75"/>
  <cols>
    <col min="1" max="1" width="3" customWidth="1"/>
    <col min="2" max="2" width="28" customWidth="1"/>
    <col min="3" max="3" width="9" customWidth="1"/>
    <col min="4" max="4" width="9.140625" customWidth="1"/>
    <col min="5" max="5" width="8.5703125" customWidth="1"/>
    <col min="6" max="6" width="8" customWidth="1"/>
    <col min="7" max="7" width="7.85546875" customWidth="1"/>
    <col min="8" max="8" width="7.7109375" customWidth="1"/>
    <col min="9" max="9" width="8.42578125" customWidth="1"/>
    <col min="10" max="10" width="8.28515625" customWidth="1"/>
    <col min="11" max="11" width="7.5703125" customWidth="1"/>
    <col min="12" max="12" width="10.42578125" customWidth="1"/>
    <col min="13" max="13" width="9.42578125" customWidth="1"/>
    <col min="14" max="14" width="8.140625" customWidth="1"/>
    <col min="15" max="15" width="10" customWidth="1"/>
    <col min="16" max="16" width="9.42578125" customWidth="1"/>
    <col min="17" max="17" width="9.85546875" customWidth="1"/>
    <col min="18" max="18" width="9.140625" customWidth="1"/>
    <col min="19" max="19" width="8.28515625" customWidth="1"/>
    <col min="20" max="20" width="9.7109375" customWidth="1"/>
    <col min="21" max="21" width="9.5703125" customWidth="1"/>
    <col min="22" max="22" width="8.42578125" customWidth="1"/>
    <col min="23" max="23" width="8.140625" customWidth="1"/>
    <col min="24" max="24" width="10.28515625" customWidth="1"/>
    <col min="25" max="25" width="9.28515625" customWidth="1"/>
    <col min="26" max="26" width="8.140625" customWidth="1"/>
    <col min="27" max="27" width="8.7109375" customWidth="1"/>
    <col min="28" max="28" width="8.42578125" customWidth="1"/>
    <col min="29" max="29" width="8.85546875" customWidth="1"/>
    <col min="30" max="30" width="9.42578125" customWidth="1"/>
    <col min="31" max="31" width="9.28515625" customWidth="1"/>
    <col min="32" max="32" width="8.7109375" customWidth="1"/>
    <col min="33" max="33" width="13.42578125" customWidth="1"/>
    <col min="34" max="34" width="13.85546875" customWidth="1"/>
    <col min="35" max="35" width="12.7109375" customWidth="1"/>
  </cols>
  <sheetData>
    <row r="1" spans="1:35" ht="54.75" customHeight="1">
      <c r="A1" s="192"/>
      <c r="B1" s="192"/>
      <c r="C1" s="514" t="s">
        <v>244</v>
      </c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06" t="s">
        <v>245</v>
      </c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</row>
    <row r="2" spans="1:35" ht="9.75" customHeight="1">
      <c r="A2" s="193"/>
      <c r="B2" s="193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</row>
    <row r="3" spans="1:35" ht="20.25" customHeight="1">
      <c r="A3" s="419" t="s">
        <v>0</v>
      </c>
      <c r="B3" s="457" t="s">
        <v>46</v>
      </c>
      <c r="C3" s="510" t="s">
        <v>2</v>
      </c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1"/>
      <c r="U3" s="433" t="s">
        <v>3</v>
      </c>
      <c r="V3" s="433"/>
      <c r="W3" s="433"/>
      <c r="X3" s="433"/>
      <c r="Y3" s="433"/>
      <c r="Z3" s="433"/>
      <c r="AA3" s="462" t="s">
        <v>57</v>
      </c>
      <c r="AB3" s="463"/>
      <c r="AC3" s="463"/>
      <c r="AD3" s="463"/>
      <c r="AE3" s="463"/>
      <c r="AF3" s="463"/>
      <c r="AG3" s="466" t="s">
        <v>222</v>
      </c>
      <c r="AH3" s="466" t="s">
        <v>223</v>
      </c>
      <c r="AI3" s="466" t="s">
        <v>206</v>
      </c>
    </row>
    <row r="4" spans="1:35" ht="20.25" customHeight="1">
      <c r="A4" s="420"/>
      <c r="B4" s="456"/>
      <c r="C4" s="433" t="s">
        <v>180</v>
      </c>
      <c r="D4" s="433"/>
      <c r="E4" s="433"/>
      <c r="F4" s="516" t="s">
        <v>176</v>
      </c>
      <c r="G4" s="510"/>
      <c r="H4" s="510"/>
      <c r="I4" s="510"/>
      <c r="J4" s="510"/>
      <c r="K4" s="510"/>
      <c r="L4" s="510"/>
      <c r="M4" s="510"/>
      <c r="N4" s="511"/>
      <c r="O4" s="433" t="s">
        <v>56</v>
      </c>
      <c r="P4" s="433"/>
      <c r="Q4" s="433"/>
      <c r="R4" s="463" t="s">
        <v>253</v>
      </c>
      <c r="S4" s="463"/>
      <c r="T4" s="464"/>
      <c r="U4" s="433" t="s">
        <v>181</v>
      </c>
      <c r="V4" s="433"/>
      <c r="W4" s="433"/>
      <c r="X4" s="433" t="s">
        <v>182</v>
      </c>
      <c r="Y4" s="433"/>
      <c r="Z4" s="433"/>
      <c r="AA4" s="433" t="s">
        <v>179</v>
      </c>
      <c r="AB4" s="433"/>
      <c r="AC4" s="433"/>
      <c r="AD4" s="433" t="s">
        <v>178</v>
      </c>
      <c r="AE4" s="433"/>
      <c r="AF4" s="430"/>
      <c r="AG4" s="467"/>
      <c r="AH4" s="467"/>
      <c r="AI4" s="467"/>
    </row>
    <row r="5" spans="1:35" s="1" customFormat="1" ht="45" customHeight="1">
      <c r="A5" s="517"/>
      <c r="B5" s="513"/>
      <c r="C5" s="433"/>
      <c r="D5" s="433"/>
      <c r="E5" s="433"/>
      <c r="F5" s="431" t="s">
        <v>174</v>
      </c>
      <c r="G5" s="431"/>
      <c r="H5" s="432"/>
      <c r="I5" s="430" t="s">
        <v>175</v>
      </c>
      <c r="J5" s="431"/>
      <c r="K5" s="432"/>
      <c r="L5" s="432" t="s">
        <v>55</v>
      </c>
      <c r="M5" s="433"/>
      <c r="N5" s="430"/>
      <c r="O5" s="433"/>
      <c r="P5" s="433"/>
      <c r="Q5" s="433"/>
      <c r="R5" s="439"/>
      <c r="S5" s="439"/>
      <c r="T5" s="440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0"/>
      <c r="AG5" s="467"/>
      <c r="AH5" s="467"/>
      <c r="AI5" s="467"/>
    </row>
    <row r="6" spans="1:35" s="1" customFormat="1" ht="12.75" customHeight="1">
      <c r="A6" s="517"/>
      <c r="B6" s="513"/>
      <c r="C6" s="512" t="s">
        <v>5</v>
      </c>
      <c r="D6" s="475" t="s">
        <v>6</v>
      </c>
      <c r="E6" s="457" t="s">
        <v>44</v>
      </c>
      <c r="F6" s="512" t="s">
        <v>5</v>
      </c>
      <c r="G6" s="475" t="s">
        <v>6</v>
      </c>
      <c r="H6" s="457" t="s">
        <v>44</v>
      </c>
      <c r="I6" s="512" t="s">
        <v>5</v>
      </c>
      <c r="J6" s="475" t="s">
        <v>6</v>
      </c>
      <c r="K6" s="457" t="s">
        <v>44</v>
      </c>
      <c r="L6" s="512" t="s">
        <v>5</v>
      </c>
      <c r="M6" s="475" t="s">
        <v>6</v>
      </c>
      <c r="N6" s="457" t="s">
        <v>44</v>
      </c>
      <c r="O6" s="475" t="s">
        <v>5</v>
      </c>
      <c r="P6" s="475" t="s">
        <v>6</v>
      </c>
      <c r="Q6" s="475" t="s">
        <v>44</v>
      </c>
      <c r="R6" s="475" t="s">
        <v>5</v>
      </c>
      <c r="S6" s="475" t="s">
        <v>6</v>
      </c>
      <c r="T6" s="475" t="s">
        <v>7</v>
      </c>
      <c r="U6" s="475" t="s">
        <v>5</v>
      </c>
      <c r="V6" s="475" t="s">
        <v>6</v>
      </c>
      <c r="W6" s="475" t="s">
        <v>44</v>
      </c>
      <c r="X6" s="469" t="s">
        <v>5</v>
      </c>
      <c r="Y6" s="469" t="s">
        <v>6</v>
      </c>
      <c r="Z6" s="478" t="s">
        <v>7</v>
      </c>
      <c r="AA6" s="469" t="s">
        <v>5</v>
      </c>
      <c r="AB6" s="469" t="s">
        <v>6</v>
      </c>
      <c r="AC6" s="478" t="s">
        <v>7</v>
      </c>
      <c r="AD6" s="469" t="s">
        <v>5</v>
      </c>
      <c r="AE6" s="469" t="s">
        <v>6</v>
      </c>
      <c r="AF6" s="478" t="s">
        <v>7</v>
      </c>
      <c r="AG6" s="467"/>
      <c r="AH6" s="467"/>
      <c r="AI6" s="467"/>
    </row>
    <row r="7" spans="1:35" s="1" customFormat="1" ht="45.75" customHeight="1">
      <c r="A7" s="518"/>
      <c r="B7" s="519"/>
      <c r="C7" s="512"/>
      <c r="D7" s="475"/>
      <c r="E7" s="513"/>
      <c r="F7" s="512"/>
      <c r="G7" s="475"/>
      <c r="H7" s="513"/>
      <c r="I7" s="512"/>
      <c r="J7" s="475"/>
      <c r="K7" s="513"/>
      <c r="L7" s="512"/>
      <c r="M7" s="475"/>
      <c r="N7" s="513"/>
      <c r="O7" s="475"/>
      <c r="P7" s="475"/>
      <c r="Q7" s="475"/>
      <c r="R7" s="475"/>
      <c r="S7" s="475"/>
      <c r="T7" s="475"/>
      <c r="U7" s="475"/>
      <c r="V7" s="475"/>
      <c r="W7" s="475"/>
      <c r="X7" s="469"/>
      <c r="Y7" s="469"/>
      <c r="Z7" s="478"/>
      <c r="AA7" s="469"/>
      <c r="AB7" s="469"/>
      <c r="AC7" s="478"/>
      <c r="AD7" s="469"/>
      <c r="AE7" s="469"/>
      <c r="AF7" s="478"/>
      <c r="AG7" s="467"/>
      <c r="AH7" s="467"/>
      <c r="AI7" s="467"/>
    </row>
    <row r="8" spans="1:35" s="1" customFormat="1" ht="18.75" customHeight="1">
      <c r="A8" s="5">
        <v>1</v>
      </c>
      <c r="B8" s="74" t="s">
        <v>34</v>
      </c>
      <c r="C8" s="124">
        <v>104103</v>
      </c>
      <c r="D8" s="124">
        <v>102541</v>
      </c>
      <c r="E8" s="88">
        <f t="shared" ref="E8:E32" si="0">D8*100/C8</f>
        <v>98.499562932864563</v>
      </c>
      <c r="F8" s="88">
        <v>0</v>
      </c>
      <c r="G8" s="88">
        <v>0</v>
      </c>
      <c r="H8" s="88"/>
      <c r="I8" s="270">
        <v>102595</v>
      </c>
      <c r="J8" s="270">
        <v>101030</v>
      </c>
      <c r="K8" s="88">
        <f>J8*100/I8</f>
        <v>98.474584531409917</v>
      </c>
      <c r="L8" s="270">
        <v>1508</v>
      </c>
      <c r="M8" s="270">
        <v>1511</v>
      </c>
      <c r="N8" s="88">
        <f>M8*100/L8</f>
        <v>100.19893899204244</v>
      </c>
      <c r="O8" s="124">
        <v>644</v>
      </c>
      <c r="P8" s="124">
        <v>806</v>
      </c>
      <c r="Q8" s="88">
        <f t="shared" ref="Q8:Q35" si="1">P8*100/O8</f>
        <v>125.15527950310559</v>
      </c>
      <c r="R8" s="124"/>
      <c r="S8" s="124"/>
      <c r="T8" s="88"/>
      <c r="U8" s="87">
        <v>18836</v>
      </c>
      <c r="V8" s="87">
        <v>18941</v>
      </c>
      <c r="W8" s="88">
        <f t="shared" ref="W8:W35" si="2">V8*100/U8</f>
        <v>100.55744319388405</v>
      </c>
      <c r="X8" s="270">
        <v>198862</v>
      </c>
      <c r="Y8" s="270">
        <v>181407</v>
      </c>
      <c r="Z8" s="88">
        <f>Y8*100/X8</f>
        <v>91.222556345606506</v>
      </c>
      <c r="AA8" s="87">
        <v>1252</v>
      </c>
      <c r="AB8" s="87">
        <v>793</v>
      </c>
      <c r="AC8" s="271">
        <f>AB8*100/AA8</f>
        <v>63.338658146964853</v>
      </c>
      <c r="AD8" s="202">
        <v>11695</v>
      </c>
      <c r="AE8" s="202">
        <v>7548</v>
      </c>
      <c r="AF8" s="396">
        <f>AE8*100/AD8</f>
        <v>64.540401881145783</v>
      </c>
      <c r="AG8" s="272">
        <v>655918.56000000006</v>
      </c>
      <c r="AH8" s="272">
        <v>646659.65</v>
      </c>
      <c r="AI8" s="203">
        <f>AH8*100/AG8</f>
        <v>98.588405548396125</v>
      </c>
    </row>
    <row r="9" spans="1:35" s="1" customFormat="1" ht="18.75" customHeight="1">
      <c r="A9" s="5">
        <v>2</v>
      </c>
      <c r="B9" s="74" t="s">
        <v>166</v>
      </c>
      <c r="C9" s="124">
        <v>58971</v>
      </c>
      <c r="D9" s="124">
        <v>57720</v>
      </c>
      <c r="E9" s="88">
        <f>D9*100/C9</f>
        <v>97.878618303912091</v>
      </c>
      <c r="F9" s="88">
        <v>0</v>
      </c>
      <c r="G9" s="88">
        <v>0</v>
      </c>
      <c r="H9" s="88"/>
      <c r="I9" s="270">
        <v>52586</v>
      </c>
      <c r="J9" s="270">
        <v>51902</v>
      </c>
      <c r="K9" s="88">
        <f t="shared" ref="K9:K22" si="3">J9*100/I9</f>
        <v>98.69927357091241</v>
      </c>
      <c r="L9" s="270">
        <v>6385</v>
      </c>
      <c r="M9" s="270">
        <v>5818</v>
      </c>
      <c r="N9" s="88">
        <f t="shared" ref="N9:N35" si="4">M9*100/L9</f>
        <v>91.119812059514487</v>
      </c>
      <c r="O9" s="124">
        <v>456</v>
      </c>
      <c r="P9" s="124">
        <v>564</v>
      </c>
      <c r="Q9" s="88">
        <f t="shared" si="1"/>
        <v>123.68421052631579</v>
      </c>
      <c r="R9" s="124"/>
      <c r="S9" s="124"/>
      <c r="T9" s="88"/>
      <c r="U9" s="87">
        <v>7361</v>
      </c>
      <c r="V9" s="87">
        <v>7208</v>
      </c>
      <c r="W9" s="88">
        <f t="shared" si="2"/>
        <v>97.921478060046184</v>
      </c>
      <c r="X9" s="270">
        <v>76298</v>
      </c>
      <c r="Y9" s="270">
        <v>58393</v>
      </c>
      <c r="Z9" s="88">
        <f t="shared" ref="Z9:Z35" si="5">Y9*100/X9</f>
        <v>76.532805578127864</v>
      </c>
      <c r="AA9" s="87">
        <v>708</v>
      </c>
      <c r="AB9" s="87">
        <v>676</v>
      </c>
      <c r="AC9" s="271">
        <f t="shared" ref="AC9:AC35" si="6">AB9*100/AA9</f>
        <v>95.480225988700568</v>
      </c>
      <c r="AD9" s="202">
        <v>5248</v>
      </c>
      <c r="AE9" s="202">
        <v>5316</v>
      </c>
      <c r="AF9" s="396">
        <f t="shared" ref="AF9:AF35" si="7">AE9*100/AD9</f>
        <v>101.29573170731707</v>
      </c>
      <c r="AG9" s="272">
        <v>261867.57</v>
      </c>
      <c r="AH9" s="272">
        <v>249837.87</v>
      </c>
      <c r="AI9" s="203">
        <f t="shared" ref="AI9:AI35" si="8">AH9*100/AG9</f>
        <v>95.406189472029695</v>
      </c>
    </row>
    <row r="10" spans="1:35" s="1" customFormat="1" ht="18" customHeight="1">
      <c r="A10" s="5">
        <v>3</v>
      </c>
      <c r="B10" s="74" t="s">
        <v>173</v>
      </c>
      <c r="C10" s="124">
        <v>33880</v>
      </c>
      <c r="D10" s="124">
        <v>33333</v>
      </c>
      <c r="E10" s="88">
        <f t="shared" si="0"/>
        <v>98.38547815820543</v>
      </c>
      <c r="F10" s="88">
        <v>0</v>
      </c>
      <c r="G10" s="88">
        <v>0</v>
      </c>
      <c r="H10" s="88"/>
      <c r="I10" s="270">
        <v>30336</v>
      </c>
      <c r="J10" s="270">
        <v>29853</v>
      </c>
      <c r="K10" s="88">
        <f t="shared" si="3"/>
        <v>98.40783227848101</v>
      </c>
      <c r="L10" s="270">
        <v>3544</v>
      </c>
      <c r="M10" s="270">
        <v>3480</v>
      </c>
      <c r="N10" s="88">
        <f t="shared" si="4"/>
        <v>98.194130925507906</v>
      </c>
      <c r="O10" s="124">
        <v>1984</v>
      </c>
      <c r="P10" s="124">
        <v>1924</v>
      </c>
      <c r="Q10" s="88">
        <f t="shared" si="1"/>
        <v>96.975806451612897</v>
      </c>
      <c r="R10" s="124"/>
      <c r="S10" s="124"/>
      <c r="T10" s="88"/>
      <c r="U10" s="87">
        <v>3520</v>
      </c>
      <c r="V10" s="87">
        <v>3520</v>
      </c>
      <c r="W10" s="88">
        <f t="shared" si="2"/>
        <v>100</v>
      </c>
      <c r="X10" s="270">
        <v>50232</v>
      </c>
      <c r="Y10" s="270">
        <v>44331</v>
      </c>
      <c r="Z10" s="88">
        <f t="shared" si="5"/>
        <v>88.252508361204008</v>
      </c>
      <c r="AA10" s="87">
        <v>2696</v>
      </c>
      <c r="AB10" s="87">
        <v>2696</v>
      </c>
      <c r="AC10" s="271">
        <f t="shared" si="6"/>
        <v>100</v>
      </c>
      <c r="AD10" s="202">
        <v>33592</v>
      </c>
      <c r="AE10" s="202">
        <v>31828</v>
      </c>
      <c r="AF10" s="396">
        <f t="shared" si="7"/>
        <v>94.748749702310079</v>
      </c>
      <c r="AG10" s="272">
        <v>132115.70000000001</v>
      </c>
      <c r="AH10" s="272">
        <v>132392.45000000001</v>
      </c>
      <c r="AI10" s="203">
        <f t="shared" si="8"/>
        <v>100.20947548247483</v>
      </c>
    </row>
    <row r="11" spans="1:35" s="1" customFormat="1" ht="18" customHeight="1">
      <c r="A11" s="5">
        <v>4</v>
      </c>
      <c r="B11" s="74" t="s">
        <v>167</v>
      </c>
      <c r="C11" s="124">
        <v>43525</v>
      </c>
      <c r="D11" s="124">
        <v>43518</v>
      </c>
      <c r="E11" s="88">
        <f t="shared" si="0"/>
        <v>99.983917288914412</v>
      </c>
      <c r="F11" s="88"/>
      <c r="G11" s="88"/>
      <c r="H11" s="88"/>
      <c r="I11" s="270">
        <v>22030</v>
      </c>
      <c r="J11" s="270">
        <v>22030</v>
      </c>
      <c r="K11" s="88">
        <f t="shared" si="3"/>
        <v>100</v>
      </c>
      <c r="L11" s="270">
        <v>21495</v>
      </c>
      <c r="M11" s="270">
        <v>21488</v>
      </c>
      <c r="N11" s="88">
        <f t="shared" si="4"/>
        <v>99.967434287043503</v>
      </c>
      <c r="O11" s="124">
        <v>250</v>
      </c>
      <c r="P11" s="124">
        <v>250</v>
      </c>
      <c r="Q11" s="88">
        <f t="shared" si="1"/>
        <v>100</v>
      </c>
      <c r="R11" s="124"/>
      <c r="S11" s="124"/>
      <c r="T11" s="88"/>
      <c r="U11" s="87">
        <v>6574</v>
      </c>
      <c r="V11" s="87">
        <v>6505</v>
      </c>
      <c r="W11" s="88">
        <f t="shared" si="2"/>
        <v>98.950410708853056</v>
      </c>
      <c r="X11" s="270">
        <v>75196</v>
      </c>
      <c r="Y11" s="270">
        <v>71105</v>
      </c>
      <c r="Z11" s="88">
        <f t="shared" si="5"/>
        <v>94.559551039948929</v>
      </c>
      <c r="AA11" s="87">
        <v>1323</v>
      </c>
      <c r="AB11" s="87">
        <v>1323</v>
      </c>
      <c r="AC11" s="271">
        <f t="shared" si="6"/>
        <v>100</v>
      </c>
      <c r="AD11" s="202">
        <v>16300</v>
      </c>
      <c r="AE11" s="202">
        <v>15448</v>
      </c>
      <c r="AF11" s="396">
        <f t="shared" si="7"/>
        <v>94.773006134969322</v>
      </c>
      <c r="AG11" s="272">
        <v>313089.88</v>
      </c>
      <c r="AH11" s="272">
        <v>316251.59999999998</v>
      </c>
      <c r="AI11" s="203">
        <f t="shared" si="8"/>
        <v>101.00984420192692</v>
      </c>
    </row>
    <row r="12" spans="1:35" s="1" customFormat="1" ht="18" customHeight="1">
      <c r="A12" s="5">
        <v>5</v>
      </c>
      <c r="B12" s="74" t="s">
        <v>168</v>
      </c>
      <c r="C12" s="124">
        <v>6226</v>
      </c>
      <c r="D12" s="124">
        <v>6063</v>
      </c>
      <c r="E12" s="88">
        <f t="shared" si="0"/>
        <v>97.381946675232896</v>
      </c>
      <c r="F12" s="88"/>
      <c r="G12" s="88"/>
      <c r="H12" s="88"/>
      <c r="I12" s="270">
        <v>4504</v>
      </c>
      <c r="J12" s="270">
        <v>4459</v>
      </c>
      <c r="K12" s="88">
        <f t="shared" si="3"/>
        <v>99.000888099467147</v>
      </c>
      <c r="L12" s="270">
        <v>1722</v>
      </c>
      <c r="M12" s="270">
        <v>1604</v>
      </c>
      <c r="N12" s="88">
        <f t="shared" si="4"/>
        <v>93.147502903600468</v>
      </c>
      <c r="O12" s="124">
        <v>2461</v>
      </c>
      <c r="P12" s="124">
        <v>2359</v>
      </c>
      <c r="Q12" s="88">
        <f t="shared" si="1"/>
        <v>95.855343356359199</v>
      </c>
      <c r="R12" s="124"/>
      <c r="S12" s="124"/>
      <c r="T12" s="88"/>
      <c r="U12" s="87">
        <v>1165</v>
      </c>
      <c r="V12" s="87">
        <v>1124</v>
      </c>
      <c r="W12" s="88">
        <f t="shared" si="2"/>
        <v>96.480686695278976</v>
      </c>
      <c r="X12" s="270">
        <v>18226</v>
      </c>
      <c r="Y12" s="270">
        <v>15464</v>
      </c>
      <c r="Z12" s="88">
        <f t="shared" si="5"/>
        <v>84.845824646109946</v>
      </c>
      <c r="AA12" s="87">
        <v>435</v>
      </c>
      <c r="AB12" s="87">
        <v>420</v>
      </c>
      <c r="AC12" s="271">
        <f t="shared" si="6"/>
        <v>96.551724137931032</v>
      </c>
      <c r="AD12" s="202">
        <v>5042</v>
      </c>
      <c r="AE12" s="202">
        <v>4860</v>
      </c>
      <c r="AF12" s="396">
        <f t="shared" si="7"/>
        <v>96.390321301070998</v>
      </c>
      <c r="AG12" s="272">
        <v>29044.560000000001</v>
      </c>
      <c r="AH12" s="272">
        <v>27880.36</v>
      </c>
      <c r="AI12" s="203">
        <f t="shared" si="8"/>
        <v>95.991676238166448</v>
      </c>
    </row>
    <row r="13" spans="1:35" s="1" customFormat="1" ht="18" customHeight="1">
      <c r="A13" s="5">
        <v>6</v>
      </c>
      <c r="B13" s="74" t="s">
        <v>169</v>
      </c>
      <c r="C13" s="124">
        <v>11311</v>
      </c>
      <c r="D13" s="124">
        <v>10497</v>
      </c>
      <c r="E13" s="88">
        <f t="shared" si="0"/>
        <v>92.803465652904251</v>
      </c>
      <c r="F13" s="88"/>
      <c r="G13" s="88"/>
      <c r="H13" s="88"/>
      <c r="I13" s="270">
        <v>3559</v>
      </c>
      <c r="J13" s="270">
        <v>3110</v>
      </c>
      <c r="K13" s="88">
        <f t="shared" si="3"/>
        <v>87.38409665636415</v>
      </c>
      <c r="L13" s="270">
        <v>7752</v>
      </c>
      <c r="M13" s="270">
        <v>7387</v>
      </c>
      <c r="N13" s="88">
        <f t="shared" si="4"/>
        <v>95.291537667698663</v>
      </c>
      <c r="O13" s="124">
        <v>13558</v>
      </c>
      <c r="P13" s="124">
        <v>12999</v>
      </c>
      <c r="Q13" s="88">
        <f t="shared" si="1"/>
        <v>95.876973004867978</v>
      </c>
      <c r="R13" s="124"/>
      <c r="S13" s="124"/>
      <c r="T13" s="88"/>
      <c r="U13" s="87">
        <v>613</v>
      </c>
      <c r="V13" s="87">
        <v>613</v>
      </c>
      <c r="W13" s="88">
        <f t="shared" si="2"/>
        <v>100</v>
      </c>
      <c r="X13" s="270">
        <v>10382</v>
      </c>
      <c r="Y13" s="270">
        <v>8997</v>
      </c>
      <c r="Z13" s="88">
        <f t="shared" si="5"/>
        <v>86.659603159314202</v>
      </c>
      <c r="AA13" s="87">
        <v>132</v>
      </c>
      <c r="AB13" s="87">
        <v>132</v>
      </c>
      <c r="AC13" s="271">
        <f t="shared" si="6"/>
        <v>100</v>
      </c>
      <c r="AD13" s="202">
        <v>2050</v>
      </c>
      <c r="AE13" s="202">
        <v>1952</v>
      </c>
      <c r="AF13" s="396">
        <f t="shared" si="7"/>
        <v>95.219512195121951</v>
      </c>
      <c r="AG13" s="272">
        <v>31333.56</v>
      </c>
      <c r="AH13" s="272">
        <v>30402.58</v>
      </c>
      <c r="AI13" s="203">
        <f t="shared" si="8"/>
        <v>97.028808727766645</v>
      </c>
    </row>
    <row r="14" spans="1:35" s="1" customFormat="1" ht="18" customHeight="1">
      <c r="A14" s="5">
        <v>7</v>
      </c>
      <c r="B14" s="77" t="s">
        <v>172</v>
      </c>
      <c r="C14" s="124"/>
      <c r="D14" s="124"/>
      <c r="E14" s="88"/>
      <c r="F14" s="88"/>
      <c r="G14" s="88"/>
      <c r="H14" s="88"/>
      <c r="I14" s="270"/>
      <c r="J14" s="270"/>
      <c r="K14" s="88"/>
      <c r="L14" s="270"/>
      <c r="M14" s="270"/>
      <c r="N14" s="88"/>
      <c r="O14" s="124"/>
      <c r="P14" s="124"/>
      <c r="Q14" s="88"/>
      <c r="R14" s="124"/>
      <c r="S14" s="124"/>
      <c r="T14" s="88"/>
      <c r="U14" s="87">
        <v>400</v>
      </c>
      <c r="V14" s="87">
        <v>393</v>
      </c>
      <c r="W14" s="88">
        <f t="shared" si="2"/>
        <v>98.25</v>
      </c>
      <c r="X14" s="270">
        <v>5232</v>
      </c>
      <c r="Y14" s="270">
        <v>5464</v>
      </c>
      <c r="Z14" s="88">
        <f t="shared" si="5"/>
        <v>104.434250764526</v>
      </c>
      <c r="AA14" s="87"/>
      <c r="AB14" s="87"/>
      <c r="AC14" s="271"/>
      <c r="AD14" s="202"/>
      <c r="AE14" s="202"/>
      <c r="AF14" s="261"/>
      <c r="AG14" s="272">
        <v>5504.4</v>
      </c>
      <c r="AH14" s="272">
        <v>5243.76</v>
      </c>
      <c r="AI14" s="203">
        <f t="shared" si="8"/>
        <v>95.264879005886201</v>
      </c>
    </row>
    <row r="15" spans="1:35" s="1" customFormat="1" ht="18" customHeight="1">
      <c r="A15" s="5">
        <v>8</v>
      </c>
      <c r="B15" s="74" t="s">
        <v>47</v>
      </c>
      <c r="C15" s="124">
        <v>35387</v>
      </c>
      <c r="D15" s="124">
        <v>35319</v>
      </c>
      <c r="E15" s="88">
        <f t="shared" si="0"/>
        <v>99.807839036934467</v>
      </c>
      <c r="F15" s="88"/>
      <c r="G15" s="88"/>
      <c r="H15" s="88"/>
      <c r="I15" s="270">
        <v>21296</v>
      </c>
      <c r="J15" s="270">
        <v>21299</v>
      </c>
      <c r="K15" s="88">
        <f t="shared" si="3"/>
        <v>100.01408715251691</v>
      </c>
      <c r="L15" s="270">
        <v>14091</v>
      </c>
      <c r="M15" s="270">
        <v>14020</v>
      </c>
      <c r="N15" s="88">
        <f t="shared" si="4"/>
        <v>99.496132283017531</v>
      </c>
      <c r="O15" s="124">
        <v>23988</v>
      </c>
      <c r="P15" s="124">
        <v>23984</v>
      </c>
      <c r="Q15" s="88">
        <f t="shared" si="1"/>
        <v>99.983324995831254</v>
      </c>
      <c r="R15" s="124">
        <v>0</v>
      </c>
      <c r="S15" s="124">
        <v>1</v>
      </c>
      <c r="T15" s="88">
        <v>0</v>
      </c>
      <c r="U15" s="87">
        <v>12420</v>
      </c>
      <c r="V15" s="87">
        <v>12399</v>
      </c>
      <c r="W15" s="88">
        <f t="shared" si="2"/>
        <v>99.830917874396135</v>
      </c>
      <c r="X15" s="270">
        <v>118344</v>
      </c>
      <c r="Y15" s="270">
        <v>116082</v>
      </c>
      <c r="Z15" s="88">
        <f t="shared" si="5"/>
        <v>98.088622997363615</v>
      </c>
      <c r="AA15" s="87"/>
      <c r="AB15" s="87"/>
      <c r="AC15" s="271"/>
      <c r="AD15" s="202"/>
      <c r="AE15" s="202"/>
      <c r="AF15" s="261"/>
      <c r="AG15" s="272">
        <v>295779.14</v>
      </c>
      <c r="AH15" s="272">
        <v>298370.61</v>
      </c>
      <c r="AI15" s="203">
        <f t="shared" si="8"/>
        <v>100.87615036002876</v>
      </c>
    </row>
    <row r="16" spans="1:35" s="1" customFormat="1" ht="16.5" customHeight="1">
      <c r="A16" s="5">
        <v>9</v>
      </c>
      <c r="B16" s="77" t="s">
        <v>170</v>
      </c>
      <c r="C16" s="124">
        <v>0</v>
      </c>
      <c r="D16" s="124">
        <v>2</v>
      </c>
      <c r="E16" s="88" t="e">
        <f t="shared" si="0"/>
        <v>#DIV/0!</v>
      </c>
      <c r="F16" s="88"/>
      <c r="G16" s="88"/>
      <c r="H16" s="88"/>
      <c r="I16" s="270"/>
      <c r="J16" s="270"/>
      <c r="K16" s="88"/>
      <c r="L16" s="270">
        <v>0</v>
      </c>
      <c r="M16" s="270">
        <v>2</v>
      </c>
      <c r="N16" s="88" t="e">
        <f t="shared" si="4"/>
        <v>#DIV/0!</v>
      </c>
      <c r="O16" s="124"/>
      <c r="P16" s="124"/>
      <c r="Q16" s="88"/>
      <c r="R16" s="124"/>
      <c r="S16" s="124"/>
      <c r="T16" s="88"/>
      <c r="U16" s="87"/>
      <c r="V16" s="87"/>
      <c r="W16" s="88"/>
      <c r="X16" s="270"/>
      <c r="Y16" s="270"/>
      <c r="Z16" s="88"/>
      <c r="AA16" s="87"/>
      <c r="AB16" s="87"/>
      <c r="AC16" s="271"/>
      <c r="AD16" s="202"/>
      <c r="AE16" s="202"/>
      <c r="AF16" s="261"/>
      <c r="AG16" s="272">
        <v>3012.58</v>
      </c>
      <c r="AH16" s="272">
        <v>2801.67</v>
      </c>
      <c r="AI16" s="203">
        <f t="shared" si="8"/>
        <v>92.999024092306271</v>
      </c>
    </row>
    <row r="17" spans="1:35" s="1" customFormat="1" ht="15.75" customHeight="1">
      <c r="A17" s="5">
        <v>10</v>
      </c>
      <c r="B17" s="74" t="s">
        <v>171</v>
      </c>
      <c r="C17" s="124"/>
      <c r="D17" s="124"/>
      <c r="E17" s="88"/>
      <c r="F17" s="88"/>
      <c r="G17" s="88"/>
      <c r="H17" s="88"/>
      <c r="I17" s="270"/>
      <c r="J17" s="270"/>
      <c r="K17" s="88"/>
      <c r="L17" s="270"/>
      <c r="M17" s="270"/>
      <c r="N17" s="88"/>
      <c r="O17" s="124"/>
      <c r="P17" s="124"/>
      <c r="Q17" s="88"/>
      <c r="R17" s="124"/>
      <c r="S17" s="124"/>
      <c r="T17" s="88"/>
      <c r="U17" s="87">
        <v>2936</v>
      </c>
      <c r="V17" s="87">
        <v>2354</v>
      </c>
      <c r="W17" s="88">
        <f t="shared" si="2"/>
        <v>80.177111716621255</v>
      </c>
      <c r="X17" s="270">
        <v>14528</v>
      </c>
      <c r="Y17" s="270">
        <v>13645</v>
      </c>
      <c r="Z17" s="88">
        <f t="shared" si="5"/>
        <v>93.92208149779735</v>
      </c>
      <c r="AA17" s="87"/>
      <c r="AB17" s="87"/>
      <c r="AC17" s="271"/>
      <c r="AD17" s="202"/>
      <c r="AE17" s="202"/>
      <c r="AF17" s="261"/>
      <c r="AG17" s="272">
        <v>41579.08</v>
      </c>
      <c r="AH17" s="272">
        <v>36979.599999999999</v>
      </c>
      <c r="AI17" s="203">
        <f t="shared" si="8"/>
        <v>88.937994780067285</v>
      </c>
    </row>
    <row r="18" spans="1:35" s="1" customFormat="1" ht="18" customHeight="1" thickBot="1">
      <c r="A18" s="48">
        <v>11</v>
      </c>
      <c r="B18" s="78" t="s">
        <v>126</v>
      </c>
      <c r="C18" s="125"/>
      <c r="D18" s="125"/>
      <c r="E18" s="213"/>
      <c r="F18" s="213"/>
      <c r="G18" s="213"/>
      <c r="H18" s="213"/>
      <c r="I18" s="273"/>
      <c r="J18" s="273"/>
      <c r="K18" s="213"/>
      <c r="L18" s="273"/>
      <c r="M18" s="273"/>
      <c r="N18" s="213"/>
      <c r="O18" s="125"/>
      <c r="P18" s="125"/>
      <c r="Q18" s="213"/>
      <c r="R18" s="125"/>
      <c r="S18" s="125"/>
      <c r="T18" s="213"/>
      <c r="U18" s="119"/>
      <c r="V18" s="119"/>
      <c r="W18" s="213"/>
      <c r="X18" s="273"/>
      <c r="Y18" s="273"/>
      <c r="Z18" s="213"/>
      <c r="AA18" s="119">
        <v>352</v>
      </c>
      <c r="AB18" s="119">
        <v>352</v>
      </c>
      <c r="AC18" s="274">
        <f t="shared" si="6"/>
        <v>100</v>
      </c>
      <c r="AD18" s="262">
        <v>6296</v>
      </c>
      <c r="AE18" s="262">
        <v>6426</v>
      </c>
      <c r="AF18" s="397">
        <f t="shared" si="7"/>
        <v>102.06480304955528</v>
      </c>
      <c r="AG18" s="275">
        <v>8071.86</v>
      </c>
      <c r="AH18" s="275">
        <v>8007.67</v>
      </c>
      <c r="AI18" s="276">
        <f t="shared" si="8"/>
        <v>99.204768169913748</v>
      </c>
    </row>
    <row r="19" spans="1:35" s="7" customFormat="1" ht="18.75" customHeight="1" thickBot="1">
      <c r="A19" s="503" t="s">
        <v>221</v>
      </c>
      <c r="B19" s="504"/>
      <c r="C19" s="235">
        <f>SUM(C8:C18)</f>
        <v>293403</v>
      </c>
      <c r="D19" s="235">
        <f>SUM(D8:D18)</f>
        <v>288993</v>
      </c>
      <c r="E19" s="277">
        <f t="shared" si="0"/>
        <v>98.49694788396846</v>
      </c>
      <c r="F19" s="277"/>
      <c r="G19" s="277"/>
      <c r="H19" s="277"/>
      <c r="I19" s="278">
        <f>SUM(I8:I18)</f>
        <v>236906</v>
      </c>
      <c r="J19" s="278">
        <f>SUM(J8:J18)</f>
        <v>233683</v>
      </c>
      <c r="K19" s="277">
        <f t="shared" si="3"/>
        <v>98.639544798358841</v>
      </c>
      <c r="L19" s="278">
        <f>SUM(L8:L18)</f>
        <v>56497</v>
      </c>
      <c r="M19" s="278">
        <f>SUM(M8:M18)</f>
        <v>55310</v>
      </c>
      <c r="N19" s="277">
        <f t="shared" si="4"/>
        <v>97.899003486910814</v>
      </c>
      <c r="O19" s="235">
        <f>SUM(O8:O18)</f>
        <v>43341</v>
      </c>
      <c r="P19" s="235">
        <f>SUM(P8:P18)</f>
        <v>42886</v>
      </c>
      <c r="Q19" s="281">
        <f t="shared" si="1"/>
        <v>98.950185736369718</v>
      </c>
      <c r="R19" s="235">
        <f>SUM(R8:R18)</f>
        <v>0</v>
      </c>
      <c r="S19" s="235">
        <f>SUM(S8:S18)</f>
        <v>1</v>
      </c>
      <c r="T19" s="277">
        <v>0</v>
      </c>
      <c r="U19" s="235">
        <f>SUM(U8:U18)</f>
        <v>53825</v>
      </c>
      <c r="V19" s="264">
        <f>SUM(V8:V18)</f>
        <v>53057</v>
      </c>
      <c r="W19" s="376">
        <f t="shared" si="2"/>
        <v>98.573153738968884</v>
      </c>
      <c r="X19" s="403">
        <f>SUM(X8:X18)</f>
        <v>567300</v>
      </c>
      <c r="Y19" s="278">
        <f>SUM(Y8:Y18)</f>
        <v>514888</v>
      </c>
      <c r="Z19" s="277">
        <f t="shared" si="5"/>
        <v>90.761149303719378</v>
      </c>
      <c r="AA19" s="235">
        <f>SUM(AA8:AA18)</f>
        <v>6898</v>
      </c>
      <c r="AB19" s="235">
        <f>SUM(AB8:AB18)</f>
        <v>6392</v>
      </c>
      <c r="AC19" s="279">
        <f t="shared" si="6"/>
        <v>92.664540446506237</v>
      </c>
      <c r="AD19" s="264">
        <f>SUM(AD8:AD18)</f>
        <v>80223</v>
      </c>
      <c r="AE19" s="265">
        <f>SUM(AE8:AE18)</f>
        <v>73378</v>
      </c>
      <c r="AF19" s="398">
        <f t="shared" si="7"/>
        <v>91.467534248282917</v>
      </c>
      <c r="AG19" s="235">
        <f>SUM(AG8:AG18)</f>
        <v>1777316.8900000004</v>
      </c>
      <c r="AH19" s="306">
        <f>SUM(AH8:AH18)</f>
        <v>1754827.8199999998</v>
      </c>
      <c r="AI19" s="280">
        <f t="shared" si="8"/>
        <v>98.7346617743558</v>
      </c>
    </row>
    <row r="20" spans="1:35" ht="18" customHeight="1">
      <c r="A20" s="240">
        <v>1</v>
      </c>
      <c r="B20" s="241" t="s">
        <v>45</v>
      </c>
      <c r="C20" s="266">
        <v>56107</v>
      </c>
      <c r="D20" s="266">
        <v>54113</v>
      </c>
      <c r="E20" s="281">
        <f t="shared" si="0"/>
        <v>96.446076247170581</v>
      </c>
      <c r="F20" s="266">
        <v>12918</v>
      </c>
      <c r="G20" s="266">
        <v>10923</v>
      </c>
      <c r="H20" s="351">
        <f>G20*100/F20</f>
        <v>84.556432884347416</v>
      </c>
      <c r="I20" s="266">
        <v>0</v>
      </c>
      <c r="J20" s="266">
        <v>0</v>
      </c>
      <c r="K20" s="281"/>
      <c r="L20" s="266">
        <v>43189</v>
      </c>
      <c r="M20" s="266">
        <v>43190</v>
      </c>
      <c r="N20" s="281">
        <f t="shared" si="4"/>
        <v>100.00231540438537</v>
      </c>
      <c r="O20" s="266">
        <v>80912</v>
      </c>
      <c r="P20" s="266">
        <v>80920</v>
      </c>
      <c r="Q20" s="315">
        <f t="shared" si="1"/>
        <v>100.00988728495155</v>
      </c>
      <c r="R20" s="266">
        <v>20800</v>
      </c>
      <c r="S20" s="266">
        <v>20800</v>
      </c>
      <c r="T20" s="351">
        <f>S20*100/R20</f>
        <v>100</v>
      </c>
      <c r="U20" s="266">
        <v>13597</v>
      </c>
      <c r="V20" s="266">
        <v>13555</v>
      </c>
      <c r="W20" s="377">
        <f t="shared" si="2"/>
        <v>99.691108332720447</v>
      </c>
      <c r="X20" s="266">
        <v>132942</v>
      </c>
      <c r="Y20" s="266">
        <v>118370</v>
      </c>
      <c r="Z20" s="281">
        <f t="shared" si="5"/>
        <v>89.038828963006424</v>
      </c>
      <c r="AA20" s="266">
        <v>1508</v>
      </c>
      <c r="AB20" s="266">
        <v>1500</v>
      </c>
      <c r="AC20" s="283">
        <f t="shared" si="6"/>
        <v>99.469496021220152</v>
      </c>
      <c r="AD20" s="266">
        <v>16598</v>
      </c>
      <c r="AE20" s="266">
        <v>15720</v>
      </c>
      <c r="AF20" s="399">
        <f t="shared" si="7"/>
        <v>94.710206048921563</v>
      </c>
      <c r="AG20" s="266">
        <v>352466.18</v>
      </c>
      <c r="AH20" s="266">
        <v>391805.88</v>
      </c>
      <c r="AI20" s="284">
        <f t="shared" si="8"/>
        <v>111.16126943016206</v>
      </c>
    </row>
    <row r="21" spans="1:35" ht="13.5" customHeight="1">
      <c r="A21" s="236">
        <v>2</v>
      </c>
      <c r="B21" s="237" t="s">
        <v>37</v>
      </c>
      <c r="C21" s="267">
        <v>53787</v>
      </c>
      <c r="D21" s="267">
        <v>37132</v>
      </c>
      <c r="E21" s="315">
        <f t="shared" si="0"/>
        <v>69.03526874523584</v>
      </c>
      <c r="F21" s="267">
        <v>32523</v>
      </c>
      <c r="G21" s="267">
        <v>15380</v>
      </c>
      <c r="H21" s="351">
        <f t="shared" ref="H21:H35" si="9">G21*100/F21</f>
        <v>47.289610429542172</v>
      </c>
      <c r="I21" s="267">
        <v>0</v>
      </c>
      <c r="J21" s="267">
        <v>0</v>
      </c>
      <c r="K21" s="322"/>
      <c r="L21" s="267">
        <v>21264</v>
      </c>
      <c r="M21" s="267">
        <v>21752</v>
      </c>
      <c r="N21" s="322">
        <f t="shared" si="4"/>
        <v>102.29495861550038</v>
      </c>
      <c r="O21" s="267">
        <v>81905</v>
      </c>
      <c r="P21" s="267">
        <v>80522</v>
      </c>
      <c r="Q21" s="315">
        <f t="shared" si="1"/>
        <v>98.311458396923271</v>
      </c>
      <c r="R21" s="267">
        <v>22718</v>
      </c>
      <c r="S21" s="267">
        <v>22727</v>
      </c>
      <c r="T21" s="351">
        <f t="shared" ref="T21:T35" si="10">S21*100/R21</f>
        <v>100.03961616339467</v>
      </c>
      <c r="U21" s="267">
        <v>15854</v>
      </c>
      <c r="V21" s="267">
        <v>15833</v>
      </c>
      <c r="W21" s="315">
        <f t="shared" si="2"/>
        <v>99.867541314494758</v>
      </c>
      <c r="X21" s="267">
        <v>153532</v>
      </c>
      <c r="Y21" s="267">
        <v>138823</v>
      </c>
      <c r="Z21" s="315">
        <f t="shared" si="5"/>
        <v>90.419586796237922</v>
      </c>
      <c r="AA21" s="267">
        <v>1360</v>
      </c>
      <c r="AB21" s="267">
        <v>1360</v>
      </c>
      <c r="AC21" s="315">
        <f t="shared" si="6"/>
        <v>100</v>
      </c>
      <c r="AD21" s="267">
        <v>13195</v>
      </c>
      <c r="AE21" s="267">
        <v>12962</v>
      </c>
      <c r="AF21" s="371">
        <f t="shared" si="7"/>
        <v>98.234179613489957</v>
      </c>
      <c r="AG21" s="267">
        <v>454806.33</v>
      </c>
      <c r="AH21" s="267">
        <v>472594.39</v>
      </c>
      <c r="AI21" s="371">
        <f t="shared" si="8"/>
        <v>103.91112850166355</v>
      </c>
    </row>
    <row r="22" spans="1:35" ht="15" customHeight="1">
      <c r="A22" s="236">
        <v>3</v>
      </c>
      <c r="B22" s="237" t="s">
        <v>232</v>
      </c>
      <c r="C22" s="267">
        <v>19185</v>
      </c>
      <c r="D22" s="267">
        <v>17930</v>
      </c>
      <c r="E22" s="315">
        <f t="shared" si="0"/>
        <v>93.458431065936935</v>
      </c>
      <c r="F22" s="267">
        <v>1798</v>
      </c>
      <c r="G22" s="267">
        <v>900</v>
      </c>
      <c r="H22" s="266">
        <v>50.1</v>
      </c>
      <c r="I22" s="267">
        <v>6470</v>
      </c>
      <c r="J22" s="267">
        <v>6213</v>
      </c>
      <c r="K22" s="315">
        <f t="shared" si="3"/>
        <v>96.027820710973728</v>
      </c>
      <c r="L22" s="267">
        <v>10917</v>
      </c>
      <c r="M22" s="267">
        <v>10817</v>
      </c>
      <c r="N22" s="315">
        <f t="shared" si="4"/>
        <v>99.083997435192813</v>
      </c>
      <c r="O22" s="267">
        <v>13322</v>
      </c>
      <c r="P22" s="267">
        <v>13268</v>
      </c>
      <c r="Q22" s="315">
        <f t="shared" si="1"/>
        <v>99.594655457138572</v>
      </c>
      <c r="R22" s="267">
        <v>0</v>
      </c>
      <c r="S22" s="267">
        <v>0</v>
      </c>
      <c r="T22" s="266"/>
      <c r="U22" s="267">
        <v>9971</v>
      </c>
      <c r="V22" s="267">
        <v>9803</v>
      </c>
      <c r="W22" s="315">
        <f t="shared" si="2"/>
        <v>98.315113830107308</v>
      </c>
      <c r="X22" s="267">
        <v>81747</v>
      </c>
      <c r="Y22" s="267">
        <v>73420</v>
      </c>
      <c r="Z22" s="315">
        <f t="shared" si="5"/>
        <v>89.813693468873481</v>
      </c>
      <c r="AA22" s="267">
        <v>193</v>
      </c>
      <c r="AB22" s="267">
        <v>193</v>
      </c>
      <c r="AC22" s="315">
        <f t="shared" si="6"/>
        <v>100</v>
      </c>
      <c r="AD22" s="267">
        <v>2102</v>
      </c>
      <c r="AE22" s="267">
        <v>1909</v>
      </c>
      <c r="AF22" s="371">
        <f t="shared" si="7"/>
        <v>90.818268315889625</v>
      </c>
      <c r="AG22" s="267">
        <v>196631.11</v>
      </c>
      <c r="AH22" s="267">
        <v>207255.96</v>
      </c>
      <c r="AI22" s="371">
        <f t="shared" si="8"/>
        <v>105.40344302587725</v>
      </c>
    </row>
    <row r="23" spans="1:35" ht="15.75">
      <c r="A23" s="236">
        <v>4</v>
      </c>
      <c r="B23" s="237" t="s">
        <v>42</v>
      </c>
      <c r="C23" s="267">
        <v>16163</v>
      </c>
      <c r="D23" s="267">
        <v>15225</v>
      </c>
      <c r="E23" s="315">
        <f t="shared" si="0"/>
        <v>94.196621914248595</v>
      </c>
      <c r="F23" s="267">
        <v>5932</v>
      </c>
      <c r="G23" s="267">
        <v>4990</v>
      </c>
      <c r="H23" s="351">
        <f t="shared" si="9"/>
        <v>84.120026972353344</v>
      </c>
      <c r="I23" s="267"/>
      <c r="J23" s="267"/>
      <c r="K23" s="378"/>
      <c r="L23" s="267">
        <v>10231</v>
      </c>
      <c r="M23" s="267">
        <v>10235</v>
      </c>
      <c r="N23" s="315">
        <f t="shared" si="4"/>
        <v>100.03909686247678</v>
      </c>
      <c r="O23" s="267">
        <v>43419</v>
      </c>
      <c r="P23" s="267">
        <v>43325</v>
      </c>
      <c r="Q23" s="315">
        <f t="shared" si="1"/>
        <v>99.783504917202151</v>
      </c>
      <c r="R23" s="267">
        <v>13897</v>
      </c>
      <c r="S23" s="267">
        <v>13897</v>
      </c>
      <c r="T23" s="351">
        <f t="shared" si="10"/>
        <v>100</v>
      </c>
      <c r="U23" s="267"/>
      <c r="V23" s="267"/>
      <c r="W23" s="315"/>
      <c r="X23" s="267"/>
      <c r="Y23" s="267"/>
      <c r="Z23" s="315"/>
      <c r="AA23" s="267">
        <v>836</v>
      </c>
      <c r="AB23" s="267">
        <v>805</v>
      </c>
      <c r="AC23" s="315">
        <f t="shared" si="6"/>
        <v>96.291866028708128</v>
      </c>
      <c r="AD23" s="267">
        <v>8865</v>
      </c>
      <c r="AE23" s="267">
        <v>8363</v>
      </c>
      <c r="AF23" s="371">
        <f t="shared" si="7"/>
        <v>94.337281443880428</v>
      </c>
      <c r="AG23" s="267">
        <v>57600.69</v>
      </c>
      <c r="AH23" s="267">
        <v>57522.06</v>
      </c>
      <c r="AI23" s="371">
        <f t="shared" si="8"/>
        <v>99.863491218594774</v>
      </c>
    </row>
    <row r="24" spans="1:35" ht="15.75">
      <c r="A24" s="236">
        <v>5</v>
      </c>
      <c r="B24" s="237" t="s">
        <v>108</v>
      </c>
      <c r="C24" s="267">
        <v>31125</v>
      </c>
      <c r="D24" s="267">
        <v>29415</v>
      </c>
      <c r="E24" s="315">
        <f t="shared" si="0"/>
        <v>94.506024096385545</v>
      </c>
      <c r="F24" s="267">
        <v>10632</v>
      </c>
      <c r="G24" s="267">
        <v>9374</v>
      </c>
      <c r="H24" s="411">
        <v>0.88800000000000001</v>
      </c>
      <c r="I24" s="267"/>
      <c r="J24" s="267"/>
      <c r="K24" s="322"/>
      <c r="L24" s="267">
        <v>20493</v>
      </c>
      <c r="M24" s="267">
        <v>20041</v>
      </c>
      <c r="N24" s="378">
        <f t="shared" si="4"/>
        <v>97.794368808861563</v>
      </c>
      <c r="O24" s="267">
        <v>60758</v>
      </c>
      <c r="P24" s="267">
        <v>60050</v>
      </c>
      <c r="Q24" s="315">
        <f t="shared" si="1"/>
        <v>98.834721353566607</v>
      </c>
      <c r="R24" s="267">
        <v>18344</v>
      </c>
      <c r="S24" s="267">
        <v>18344</v>
      </c>
      <c r="T24" s="351">
        <f t="shared" si="10"/>
        <v>100</v>
      </c>
      <c r="U24" s="267">
        <v>1061</v>
      </c>
      <c r="V24" s="267">
        <v>1061</v>
      </c>
      <c r="W24" s="315">
        <f t="shared" si="2"/>
        <v>100</v>
      </c>
      <c r="X24" s="267">
        <v>14350</v>
      </c>
      <c r="Y24" s="267">
        <v>13166</v>
      </c>
      <c r="Z24" s="315">
        <f t="shared" si="5"/>
        <v>91.749128919860624</v>
      </c>
      <c r="AA24" s="267">
        <v>1042</v>
      </c>
      <c r="AB24" s="267">
        <v>1041</v>
      </c>
      <c r="AC24" s="315">
        <f t="shared" si="6"/>
        <v>99.904030710172748</v>
      </c>
      <c r="AD24" s="267">
        <v>10300</v>
      </c>
      <c r="AE24" s="267">
        <v>10622</v>
      </c>
      <c r="AF24" s="371">
        <f t="shared" si="7"/>
        <v>103.12621359223301</v>
      </c>
      <c r="AG24" s="267">
        <v>95905.54</v>
      </c>
      <c r="AH24" s="267">
        <v>98105.68</v>
      </c>
      <c r="AI24" s="371">
        <f t="shared" si="8"/>
        <v>102.29406976906652</v>
      </c>
    </row>
    <row r="25" spans="1:35" ht="15.75">
      <c r="A25" s="236">
        <v>6</v>
      </c>
      <c r="B25" s="237" t="s">
        <v>225</v>
      </c>
      <c r="C25" s="267">
        <v>252043</v>
      </c>
      <c r="D25" s="267">
        <v>242530</v>
      </c>
      <c r="E25" s="315">
        <f t="shared" si="0"/>
        <v>96.225644036930206</v>
      </c>
      <c r="F25" s="267">
        <v>203984</v>
      </c>
      <c r="G25" s="267">
        <v>194722</v>
      </c>
      <c r="H25" s="351">
        <f t="shared" si="9"/>
        <v>95.459447799827444</v>
      </c>
      <c r="I25" s="267">
        <v>0</v>
      </c>
      <c r="J25" s="267">
        <v>1</v>
      </c>
      <c r="K25" s="315"/>
      <c r="L25" s="267">
        <v>48059</v>
      </c>
      <c r="M25" s="267">
        <v>47807</v>
      </c>
      <c r="N25" s="315">
        <f t="shared" si="4"/>
        <v>99.475644520277157</v>
      </c>
      <c r="O25" s="267">
        <v>190916</v>
      </c>
      <c r="P25" s="267">
        <v>189828</v>
      </c>
      <c r="Q25" s="315">
        <f t="shared" si="1"/>
        <v>99.430115862473542</v>
      </c>
      <c r="R25" s="267">
        <v>23896</v>
      </c>
      <c r="S25" s="267">
        <v>23897</v>
      </c>
      <c r="T25" s="351">
        <f t="shared" si="10"/>
        <v>100.00418480080349</v>
      </c>
      <c r="U25" s="268">
        <v>2256</v>
      </c>
      <c r="V25" s="268">
        <v>2256</v>
      </c>
      <c r="W25" s="315">
        <f t="shared" si="2"/>
        <v>100</v>
      </c>
      <c r="X25" s="268">
        <v>26144</v>
      </c>
      <c r="Y25" s="268">
        <v>26983</v>
      </c>
      <c r="Z25" s="315">
        <f t="shared" si="5"/>
        <v>103.20914932680539</v>
      </c>
      <c r="AA25" s="267">
        <v>3088</v>
      </c>
      <c r="AB25" s="267">
        <v>3083</v>
      </c>
      <c r="AC25" s="315">
        <f t="shared" si="6"/>
        <v>99.838082901554401</v>
      </c>
      <c r="AD25" s="267">
        <v>36728</v>
      </c>
      <c r="AE25" s="267">
        <v>32613</v>
      </c>
      <c r="AF25" s="371">
        <f t="shared" si="7"/>
        <v>88.796013940318019</v>
      </c>
      <c r="AG25" s="267">
        <v>376176.3</v>
      </c>
      <c r="AH25" s="267">
        <v>360703.65</v>
      </c>
      <c r="AI25" s="371">
        <f t="shared" si="8"/>
        <v>95.886862090992977</v>
      </c>
    </row>
    <row r="26" spans="1:35" ht="15.75">
      <c r="A26" s="236">
        <v>7</v>
      </c>
      <c r="B26" s="232" t="s">
        <v>234</v>
      </c>
      <c r="C26" s="267">
        <v>88372</v>
      </c>
      <c r="D26" s="267">
        <v>80033</v>
      </c>
      <c r="E26" s="315">
        <f t="shared" si="0"/>
        <v>90.563753225003396</v>
      </c>
      <c r="F26" s="267">
        <v>7994</v>
      </c>
      <c r="G26" s="267">
        <v>7709</v>
      </c>
      <c r="H26" s="351">
        <f t="shared" si="9"/>
        <v>96.434826119589687</v>
      </c>
      <c r="I26" s="267"/>
      <c r="J26" s="267"/>
      <c r="K26" s="378"/>
      <c r="L26" s="267">
        <v>80378</v>
      </c>
      <c r="M26" s="267">
        <v>72324</v>
      </c>
      <c r="N26" s="378">
        <f t="shared" si="4"/>
        <v>89.979845231282198</v>
      </c>
      <c r="O26" s="267">
        <v>82507</v>
      </c>
      <c r="P26" s="267">
        <v>73106</v>
      </c>
      <c r="Q26" s="315">
        <f t="shared" si="1"/>
        <v>88.605815264159403</v>
      </c>
      <c r="R26" s="267">
        <v>18136</v>
      </c>
      <c r="S26" s="267">
        <v>10943</v>
      </c>
      <c r="T26" s="351">
        <f t="shared" si="10"/>
        <v>60.338553153947949</v>
      </c>
      <c r="U26" s="267"/>
      <c r="V26" s="267"/>
      <c r="W26" s="315"/>
      <c r="X26" s="267"/>
      <c r="Y26" s="267"/>
      <c r="Z26" s="315"/>
      <c r="AA26" s="267">
        <v>1760</v>
      </c>
      <c r="AB26" s="267">
        <v>1760</v>
      </c>
      <c r="AC26" s="315">
        <f t="shared" si="6"/>
        <v>100</v>
      </c>
      <c r="AD26" s="267">
        <v>22452</v>
      </c>
      <c r="AE26" s="267">
        <v>21792</v>
      </c>
      <c r="AF26" s="371">
        <f t="shared" si="7"/>
        <v>97.060395510422239</v>
      </c>
      <c r="AG26" s="267">
        <v>125009.02</v>
      </c>
      <c r="AH26" s="267">
        <v>115868.41</v>
      </c>
      <c r="AI26" s="408">
        <f t="shared" si="8"/>
        <v>92.688039631060221</v>
      </c>
    </row>
    <row r="27" spans="1:35" ht="15.75">
      <c r="A27" s="236">
        <v>8</v>
      </c>
      <c r="B27" s="237" t="s">
        <v>38</v>
      </c>
      <c r="C27" s="267">
        <v>12566</v>
      </c>
      <c r="D27" s="267">
        <v>9799</v>
      </c>
      <c r="E27" s="315">
        <f t="shared" si="0"/>
        <v>77.98026420499761</v>
      </c>
      <c r="F27" s="267">
        <v>5735</v>
      </c>
      <c r="G27" s="267">
        <v>3232</v>
      </c>
      <c r="H27" s="351">
        <f t="shared" si="9"/>
        <v>56.355710549258937</v>
      </c>
      <c r="I27" s="267"/>
      <c r="J27" s="267"/>
      <c r="K27" s="322"/>
      <c r="L27" s="267">
        <v>6831</v>
      </c>
      <c r="M27" s="267">
        <v>6567</v>
      </c>
      <c r="N27" s="315">
        <f t="shared" si="4"/>
        <v>96.135265700483089</v>
      </c>
      <c r="O27" s="267">
        <v>39576</v>
      </c>
      <c r="P27" s="267">
        <v>36643</v>
      </c>
      <c r="Q27" s="315">
        <f t="shared" si="1"/>
        <v>92.58894279361229</v>
      </c>
      <c r="R27" s="267">
        <v>8828</v>
      </c>
      <c r="S27" s="267">
        <v>8162</v>
      </c>
      <c r="T27" s="351">
        <f t="shared" si="10"/>
        <v>92.455822383325781</v>
      </c>
      <c r="U27" s="267"/>
      <c r="V27" s="267"/>
      <c r="W27" s="315"/>
      <c r="X27" s="267"/>
      <c r="Y27" s="267"/>
      <c r="Z27" s="315"/>
      <c r="AA27" s="267">
        <v>303</v>
      </c>
      <c r="AB27" s="267">
        <v>302</v>
      </c>
      <c r="AC27" s="315">
        <f t="shared" si="6"/>
        <v>99.669966996699671</v>
      </c>
      <c r="AD27" s="267">
        <v>3328</v>
      </c>
      <c r="AE27" s="267">
        <v>3206</v>
      </c>
      <c r="AF27" s="371">
        <f t="shared" si="7"/>
        <v>96.334134615384613</v>
      </c>
      <c r="AG27" s="267">
        <v>45486.559999999998</v>
      </c>
      <c r="AH27" s="417">
        <v>41915.300000000003</v>
      </c>
      <c r="AI27" s="371">
        <f t="shared" si="8"/>
        <v>92.148757786915539</v>
      </c>
    </row>
    <row r="28" spans="1:35" ht="15.75">
      <c r="A28" s="236">
        <v>9</v>
      </c>
      <c r="B28" s="237" t="s">
        <v>36</v>
      </c>
      <c r="C28" s="267">
        <v>49643</v>
      </c>
      <c r="D28" s="267">
        <v>46839</v>
      </c>
      <c r="E28" s="315">
        <f t="shared" si="0"/>
        <v>94.351670930443362</v>
      </c>
      <c r="F28" s="267">
        <v>27081</v>
      </c>
      <c r="G28" s="267">
        <v>24298</v>
      </c>
      <c r="H28" s="351">
        <f t="shared" si="9"/>
        <v>89.723422325615743</v>
      </c>
      <c r="I28" s="267"/>
      <c r="J28" s="267"/>
      <c r="K28" s="315"/>
      <c r="L28" s="267">
        <v>22562</v>
      </c>
      <c r="M28" s="267">
        <v>22541</v>
      </c>
      <c r="N28" s="378">
        <f t="shared" si="4"/>
        <v>99.90692314511125</v>
      </c>
      <c r="O28" s="267">
        <v>117605</v>
      </c>
      <c r="P28" s="267">
        <v>115260</v>
      </c>
      <c r="Q28" s="315">
        <f t="shared" si="1"/>
        <v>98.006037158284087</v>
      </c>
      <c r="R28" s="267">
        <v>37688</v>
      </c>
      <c r="S28" s="267">
        <v>37688</v>
      </c>
      <c r="T28" s="351">
        <f t="shared" si="10"/>
        <v>100</v>
      </c>
      <c r="U28" s="267"/>
      <c r="V28" s="267"/>
      <c r="W28" s="315"/>
      <c r="X28" s="267"/>
      <c r="Y28" s="267"/>
      <c r="Z28" s="315"/>
      <c r="AA28" s="267">
        <v>2986</v>
      </c>
      <c r="AB28" s="267">
        <v>2876</v>
      </c>
      <c r="AC28" s="315">
        <f t="shared" si="6"/>
        <v>96.316141995981241</v>
      </c>
      <c r="AD28" s="267">
        <v>32533</v>
      </c>
      <c r="AE28" s="267">
        <v>32592</v>
      </c>
      <c r="AF28" s="371">
        <f t="shared" si="7"/>
        <v>100.18135431715488</v>
      </c>
      <c r="AG28" s="267">
        <v>160895.72</v>
      </c>
      <c r="AH28" s="267">
        <v>163394.92000000001</v>
      </c>
      <c r="AI28" s="371">
        <f t="shared" si="8"/>
        <v>101.55330421468018</v>
      </c>
    </row>
    <row r="29" spans="1:35" ht="15.75">
      <c r="A29" s="236">
        <v>10</v>
      </c>
      <c r="B29" s="237" t="s">
        <v>39</v>
      </c>
      <c r="C29" s="267">
        <v>55749</v>
      </c>
      <c r="D29" s="267">
        <v>49969</v>
      </c>
      <c r="E29" s="315">
        <f t="shared" si="0"/>
        <v>89.63210102423362</v>
      </c>
      <c r="F29" s="267">
        <v>5046</v>
      </c>
      <c r="G29" s="267">
        <v>3687</v>
      </c>
      <c r="H29" s="351">
        <f t="shared" si="9"/>
        <v>73.06777645659929</v>
      </c>
      <c r="I29" s="267"/>
      <c r="J29" s="267"/>
      <c r="K29" s="377"/>
      <c r="L29" s="267">
        <v>50703</v>
      </c>
      <c r="M29" s="267">
        <v>46282</v>
      </c>
      <c r="N29" s="315">
        <f t="shared" si="4"/>
        <v>91.280594836597444</v>
      </c>
      <c r="O29" s="267">
        <v>75012</v>
      </c>
      <c r="P29" s="267">
        <v>47965</v>
      </c>
      <c r="Q29" s="315">
        <f t="shared" si="1"/>
        <v>63.94310243694342</v>
      </c>
      <c r="R29" s="267">
        <v>5525</v>
      </c>
      <c r="S29" s="267">
        <v>5739</v>
      </c>
      <c r="T29" s="351">
        <f t="shared" si="10"/>
        <v>103.87330316742081</v>
      </c>
      <c r="U29" s="267"/>
      <c r="V29" s="267"/>
      <c r="W29" s="315"/>
      <c r="X29" s="267"/>
      <c r="Y29" s="267"/>
      <c r="Z29" s="315"/>
      <c r="AA29" s="267">
        <v>1721</v>
      </c>
      <c r="AB29" s="267">
        <v>1678</v>
      </c>
      <c r="AC29" s="315">
        <f t="shared" si="6"/>
        <v>97.501452643811731</v>
      </c>
      <c r="AD29" s="267">
        <v>17962</v>
      </c>
      <c r="AE29" s="267">
        <v>18133</v>
      </c>
      <c r="AF29" s="371">
        <f t="shared" si="7"/>
        <v>100.95200979846342</v>
      </c>
      <c r="AG29" s="267">
        <v>99345.74</v>
      </c>
      <c r="AH29" s="267">
        <v>77507.33</v>
      </c>
      <c r="AI29" s="371">
        <f t="shared" si="8"/>
        <v>78.01776905582463</v>
      </c>
    </row>
    <row r="30" spans="1:35" ht="15.75">
      <c r="A30" s="236">
        <v>11</v>
      </c>
      <c r="B30" s="237" t="s">
        <v>40</v>
      </c>
      <c r="C30" s="267">
        <v>24129</v>
      </c>
      <c r="D30" s="267">
        <v>23942</v>
      </c>
      <c r="E30" s="315">
        <f t="shared" si="0"/>
        <v>99.224998963902351</v>
      </c>
      <c r="F30" s="267">
        <v>7674</v>
      </c>
      <c r="G30" s="267">
        <v>7488</v>
      </c>
      <c r="H30" s="351">
        <f t="shared" si="9"/>
        <v>97.576231430805322</v>
      </c>
      <c r="I30" s="267"/>
      <c r="J30" s="267"/>
      <c r="K30" s="378"/>
      <c r="L30" s="267">
        <v>16455</v>
      </c>
      <c r="M30" s="267">
        <v>16454</v>
      </c>
      <c r="N30" s="378">
        <f t="shared" si="4"/>
        <v>99.993922819811601</v>
      </c>
      <c r="O30" s="267">
        <v>38640</v>
      </c>
      <c r="P30" s="267">
        <v>38505</v>
      </c>
      <c r="Q30" s="315">
        <f t="shared" si="1"/>
        <v>99.650621118012424</v>
      </c>
      <c r="R30" s="267">
        <v>13288</v>
      </c>
      <c r="S30" s="267">
        <v>13288</v>
      </c>
      <c r="T30" s="351">
        <f t="shared" si="10"/>
        <v>100</v>
      </c>
      <c r="U30" s="267"/>
      <c r="V30" s="267"/>
      <c r="W30" s="315"/>
      <c r="X30" s="267"/>
      <c r="Y30" s="267"/>
      <c r="Z30" s="315"/>
      <c r="AA30" s="267">
        <v>483</v>
      </c>
      <c r="AB30" s="267">
        <v>483</v>
      </c>
      <c r="AC30" s="315">
        <f t="shared" si="6"/>
        <v>100</v>
      </c>
      <c r="AD30" s="267">
        <v>4793</v>
      </c>
      <c r="AE30" s="267">
        <v>4793</v>
      </c>
      <c r="AF30" s="371">
        <f t="shared" si="7"/>
        <v>100</v>
      </c>
      <c r="AG30" s="267">
        <v>49582.94</v>
      </c>
      <c r="AH30" s="267">
        <v>51605.14</v>
      </c>
      <c r="AI30" s="371">
        <f t="shared" si="8"/>
        <v>104.07841890779369</v>
      </c>
    </row>
    <row r="31" spans="1:35" ht="15.75">
      <c r="A31" s="236">
        <v>12</v>
      </c>
      <c r="B31" s="237" t="s">
        <v>235</v>
      </c>
      <c r="C31" s="267">
        <v>31570</v>
      </c>
      <c r="D31" s="267">
        <v>26446</v>
      </c>
      <c r="E31" s="315">
        <f t="shared" si="0"/>
        <v>83.769401330376937</v>
      </c>
      <c r="F31" s="267">
        <v>26855</v>
      </c>
      <c r="G31" s="267">
        <v>21605</v>
      </c>
      <c r="H31" s="351">
        <f t="shared" si="9"/>
        <v>80.45056786445727</v>
      </c>
      <c r="I31" s="267"/>
      <c r="J31" s="267"/>
      <c r="K31" s="315"/>
      <c r="L31" s="267">
        <v>4715</v>
      </c>
      <c r="M31" s="267">
        <v>4841</v>
      </c>
      <c r="N31" s="315">
        <f t="shared" si="4"/>
        <v>102.67232237539767</v>
      </c>
      <c r="O31" s="267">
        <v>20904</v>
      </c>
      <c r="P31" s="267">
        <v>20273</v>
      </c>
      <c r="Q31" s="315">
        <f t="shared" si="1"/>
        <v>96.981438959050905</v>
      </c>
      <c r="R31" s="267">
        <v>3797</v>
      </c>
      <c r="S31" s="267">
        <v>3797</v>
      </c>
      <c r="T31" s="351">
        <f t="shared" si="10"/>
        <v>100</v>
      </c>
      <c r="U31" s="267"/>
      <c r="V31" s="267"/>
      <c r="W31" s="315"/>
      <c r="X31" s="267"/>
      <c r="Y31" s="267"/>
      <c r="Z31" s="315"/>
      <c r="AA31" s="267">
        <v>207</v>
      </c>
      <c r="AB31" s="267">
        <v>207</v>
      </c>
      <c r="AC31" s="315">
        <f t="shared" si="6"/>
        <v>100</v>
      </c>
      <c r="AD31" s="267">
        <v>2102</v>
      </c>
      <c r="AE31" s="267">
        <v>2069</v>
      </c>
      <c r="AF31" s="371">
        <f t="shared" si="7"/>
        <v>98.430066603235019</v>
      </c>
      <c r="AG31" s="267">
        <v>34933.42</v>
      </c>
      <c r="AH31" s="267">
        <v>32222.98</v>
      </c>
      <c r="AI31" s="371">
        <f t="shared" si="8"/>
        <v>92.241126119343605</v>
      </c>
    </row>
    <row r="32" spans="1:35" ht="15.75">
      <c r="A32" s="236">
        <v>13</v>
      </c>
      <c r="B32" s="237" t="s">
        <v>41</v>
      </c>
      <c r="C32" s="267">
        <v>52771</v>
      </c>
      <c r="D32" s="267">
        <v>51598</v>
      </c>
      <c r="E32" s="315">
        <f t="shared" si="0"/>
        <v>97.777188228383011</v>
      </c>
      <c r="F32" s="267">
        <v>21983</v>
      </c>
      <c r="G32" s="267">
        <v>20868</v>
      </c>
      <c r="H32" s="351">
        <f t="shared" si="9"/>
        <v>94.927898830914799</v>
      </c>
      <c r="I32" s="267"/>
      <c r="J32" s="267">
        <v>3</v>
      </c>
      <c r="K32" s="377"/>
      <c r="L32" s="267">
        <v>30788</v>
      </c>
      <c r="M32" s="267">
        <v>30727</v>
      </c>
      <c r="N32" s="378">
        <f t="shared" si="4"/>
        <v>99.801870858776141</v>
      </c>
      <c r="O32" s="267">
        <v>27065</v>
      </c>
      <c r="P32" s="267">
        <v>26176</v>
      </c>
      <c r="Q32" s="315">
        <f t="shared" si="1"/>
        <v>96.715314982449655</v>
      </c>
      <c r="R32" s="267">
        <v>3584</v>
      </c>
      <c r="S32" s="267">
        <v>3578</v>
      </c>
      <c r="T32" s="351">
        <f t="shared" si="10"/>
        <v>99.832589285714292</v>
      </c>
      <c r="U32" s="267"/>
      <c r="V32" s="267"/>
      <c r="W32" s="315"/>
      <c r="X32" s="267"/>
      <c r="Y32" s="267"/>
      <c r="Z32" s="315"/>
      <c r="AA32" s="267">
        <v>1238</v>
      </c>
      <c r="AB32" s="267">
        <v>1238</v>
      </c>
      <c r="AC32" s="315">
        <f t="shared" si="6"/>
        <v>100</v>
      </c>
      <c r="AD32" s="268">
        <v>15668</v>
      </c>
      <c r="AE32" s="268">
        <v>15295</v>
      </c>
      <c r="AF32" s="371">
        <f t="shared" si="7"/>
        <v>97.619351544549403</v>
      </c>
      <c r="AG32" s="267">
        <v>59980.57</v>
      </c>
      <c r="AH32" s="267">
        <v>63089.54</v>
      </c>
      <c r="AI32" s="371">
        <f t="shared" si="8"/>
        <v>105.18329519042584</v>
      </c>
    </row>
    <row r="33" spans="1:35" ht="15.75">
      <c r="A33" s="236">
        <v>14</v>
      </c>
      <c r="B33" s="237" t="s">
        <v>233</v>
      </c>
      <c r="C33" s="267">
        <v>259911</v>
      </c>
      <c r="D33" s="267">
        <v>257043</v>
      </c>
      <c r="E33" s="315">
        <f>D33*100/C33</f>
        <v>98.896545355910291</v>
      </c>
      <c r="F33" s="267">
        <v>100</v>
      </c>
      <c r="G33" s="267">
        <v>100</v>
      </c>
      <c r="H33" s="351">
        <f t="shared" si="9"/>
        <v>100</v>
      </c>
      <c r="I33" s="267"/>
      <c r="J33" s="267">
        <v>3</v>
      </c>
      <c r="K33" s="377"/>
      <c r="L33" s="267">
        <v>259811</v>
      </c>
      <c r="M33" s="267">
        <v>256940</v>
      </c>
      <c r="N33" s="315">
        <f t="shared" si="4"/>
        <v>98.894965956021878</v>
      </c>
      <c r="O33" s="267">
        <v>36489</v>
      </c>
      <c r="P33" s="267">
        <v>30692</v>
      </c>
      <c r="Q33" s="315">
        <f t="shared" si="1"/>
        <v>84.113020362300972</v>
      </c>
      <c r="R33" s="267">
        <v>2100</v>
      </c>
      <c r="S33" s="267">
        <v>0</v>
      </c>
      <c r="T33" s="266">
        <f t="shared" si="10"/>
        <v>0</v>
      </c>
      <c r="U33" s="267"/>
      <c r="V33" s="267"/>
      <c r="W33" s="315"/>
      <c r="X33" s="267"/>
      <c r="Y33" s="267"/>
      <c r="Z33" s="315"/>
      <c r="AA33" s="267"/>
      <c r="AB33" s="267"/>
      <c r="AC33" s="315"/>
      <c r="AD33" s="267"/>
      <c r="AE33" s="267"/>
      <c r="AF33" s="400"/>
      <c r="AG33" s="267">
        <v>116624.94</v>
      </c>
      <c r="AH33" s="417">
        <v>126916.1</v>
      </c>
      <c r="AI33" s="371">
        <f t="shared" si="8"/>
        <v>108.8241503061009</v>
      </c>
    </row>
    <row r="34" spans="1:35" ht="16.5" thickBot="1">
      <c r="A34" s="238">
        <v>15</v>
      </c>
      <c r="B34" s="239" t="s">
        <v>236</v>
      </c>
      <c r="C34" s="268"/>
      <c r="D34" s="268"/>
      <c r="E34" s="378"/>
      <c r="F34" s="268"/>
      <c r="G34" s="268"/>
      <c r="H34" s="282"/>
      <c r="I34" s="268"/>
      <c r="J34" s="268"/>
      <c r="K34" s="378"/>
      <c r="L34" s="268"/>
      <c r="M34" s="268"/>
      <c r="N34" s="378"/>
      <c r="O34" s="268"/>
      <c r="P34" s="268"/>
      <c r="Q34" s="378"/>
      <c r="R34" s="268">
        <v>2688</v>
      </c>
      <c r="S34" s="268">
        <v>1623</v>
      </c>
      <c r="T34" s="415">
        <f t="shared" si="10"/>
        <v>60.379464285714285</v>
      </c>
      <c r="U34" s="268"/>
      <c r="V34" s="268"/>
      <c r="W34" s="322"/>
      <c r="X34" s="268"/>
      <c r="Y34" s="268"/>
      <c r="Z34" s="322"/>
      <c r="AA34" s="268"/>
      <c r="AB34" s="268"/>
      <c r="AC34" s="322"/>
      <c r="AD34" s="268"/>
      <c r="AE34" s="268"/>
      <c r="AF34" s="368"/>
      <c r="AG34" s="268">
        <v>237389.88</v>
      </c>
      <c r="AH34" s="268">
        <v>236898.38</v>
      </c>
      <c r="AI34" s="408">
        <f t="shared" si="8"/>
        <v>99.792956633197676</v>
      </c>
    </row>
    <row r="35" spans="1:35" ht="16.5" thickBot="1">
      <c r="A35" s="508" t="s">
        <v>43</v>
      </c>
      <c r="B35" s="509"/>
      <c r="C35" s="269">
        <f>SUM(C20:C34)</f>
        <v>1003121</v>
      </c>
      <c r="D35" s="269">
        <f t="shared" ref="D35:AH35" si="11">SUM(D20:D34)</f>
        <v>942014</v>
      </c>
      <c r="E35" s="277">
        <f>D35*100/C35</f>
        <v>93.908312157755645</v>
      </c>
      <c r="F35" s="269">
        <f t="shared" si="11"/>
        <v>370255</v>
      </c>
      <c r="G35" s="269">
        <f t="shared" si="11"/>
        <v>325276</v>
      </c>
      <c r="H35" s="395">
        <f t="shared" si="9"/>
        <v>87.851885862446153</v>
      </c>
      <c r="I35" s="269">
        <f t="shared" si="11"/>
        <v>6470</v>
      </c>
      <c r="J35" s="269">
        <f t="shared" si="11"/>
        <v>6220</v>
      </c>
      <c r="K35" s="277">
        <f>J35*100/I35</f>
        <v>96.136012364760433</v>
      </c>
      <c r="L35" s="269">
        <f t="shared" si="11"/>
        <v>626396</v>
      </c>
      <c r="M35" s="269">
        <f t="shared" si="11"/>
        <v>610518</v>
      </c>
      <c r="N35" s="277">
        <f t="shared" si="4"/>
        <v>97.465181769998537</v>
      </c>
      <c r="O35" s="269">
        <v>0</v>
      </c>
      <c r="P35" s="269">
        <f t="shared" si="11"/>
        <v>856533</v>
      </c>
      <c r="Q35" s="277" t="e">
        <f t="shared" si="1"/>
        <v>#DIV/0!</v>
      </c>
      <c r="R35" s="269">
        <f t="shared" si="11"/>
        <v>195289</v>
      </c>
      <c r="S35" s="269">
        <f t="shared" si="11"/>
        <v>184483</v>
      </c>
      <c r="T35" s="413">
        <f t="shared" si="10"/>
        <v>94.466662228799365</v>
      </c>
      <c r="U35" s="402">
        <f t="shared" si="11"/>
        <v>42739</v>
      </c>
      <c r="V35" s="269">
        <f t="shared" si="11"/>
        <v>42508</v>
      </c>
      <c r="W35" s="277">
        <f t="shared" si="2"/>
        <v>99.459510049369428</v>
      </c>
      <c r="X35" s="269">
        <f t="shared" si="11"/>
        <v>408715</v>
      </c>
      <c r="Y35" s="269">
        <f t="shared" si="11"/>
        <v>370762</v>
      </c>
      <c r="Z35" s="277">
        <f t="shared" si="5"/>
        <v>90.714067259581867</v>
      </c>
      <c r="AA35" s="269">
        <f t="shared" si="11"/>
        <v>16725</v>
      </c>
      <c r="AB35" s="269">
        <f t="shared" si="11"/>
        <v>16526</v>
      </c>
      <c r="AC35" s="279">
        <f t="shared" si="6"/>
        <v>98.810164424514198</v>
      </c>
      <c r="AD35" s="269">
        <f t="shared" si="11"/>
        <v>186626</v>
      </c>
      <c r="AE35" s="269">
        <f t="shared" si="11"/>
        <v>180069</v>
      </c>
      <c r="AF35" s="280">
        <f t="shared" si="7"/>
        <v>96.486555999699931</v>
      </c>
      <c r="AG35" s="401">
        <f t="shared" si="11"/>
        <v>2462834.94</v>
      </c>
      <c r="AH35" s="416">
        <f t="shared" si="11"/>
        <v>2497405.7199999997</v>
      </c>
      <c r="AI35" s="280">
        <f t="shared" si="8"/>
        <v>101.40369861733404</v>
      </c>
    </row>
    <row r="36" spans="1:35" ht="16.5" thickBot="1">
      <c r="AI36" s="285"/>
    </row>
  </sheetData>
  <mergeCells count="53">
    <mergeCell ref="A19:B19"/>
    <mergeCell ref="C1:T2"/>
    <mergeCell ref="S6:S7"/>
    <mergeCell ref="F4:N4"/>
    <mergeCell ref="F5:H5"/>
    <mergeCell ref="P6:P7"/>
    <mergeCell ref="A3:A7"/>
    <mergeCell ref="T6:T7"/>
    <mergeCell ref="O6:O7"/>
    <mergeCell ref="C6:C7"/>
    <mergeCell ref="D6:D7"/>
    <mergeCell ref="L5:N5"/>
    <mergeCell ref="F6:F7"/>
    <mergeCell ref="B3:B7"/>
    <mergeCell ref="G6:G7"/>
    <mergeCell ref="H6:H7"/>
    <mergeCell ref="R4:T5"/>
    <mergeCell ref="C4:E5"/>
    <mergeCell ref="K6:K7"/>
    <mergeCell ref="L6:L7"/>
    <mergeCell ref="E6:E7"/>
    <mergeCell ref="AH3:AH7"/>
    <mergeCell ref="AI3:AI7"/>
    <mergeCell ref="J6:J7"/>
    <mergeCell ref="C3:T3"/>
    <mergeCell ref="AC6:AC7"/>
    <mergeCell ref="Z6:Z7"/>
    <mergeCell ref="U3:Z3"/>
    <mergeCell ref="Q6:Q7"/>
    <mergeCell ref="I6:I7"/>
    <mergeCell ref="R6:R7"/>
    <mergeCell ref="I5:K5"/>
    <mergeCell ref="M6:M7"/>
    <mergeCell ref="N6:N7"/>
    <mergeCell ref="X4:Z5"/>
    <mergeCell ref="AD4:AF5"/>
    <mergeCell ref="O4:Q5"/>
    <mergeCell ref="U1:AI2"/>
    <mergeCell ref="A35:B35"/>
    <mergeCell ref="AA3:AF3"/>
    <mergeCell ref="AD6:AD7"/>
    <mergeCell ref="AE6:AE7"/>
    <mergeCell ref="AF6:AF7"/>
    <mergeCell ref="X6:X7"/>
    <mergeCell ref="Y6:Y7"/>
    <mergeCell ref="V6:V7"/>
    <mergeCell ref="W6:W7"/>
    <mergeCell ref="AA6:AA7"/>
    <mergeCell ref="AB6:AB7"/>
    <mergeCell ref="AA4:AC5"/>
    <mergeCell ref="U4:W5"/>
    <mergeCell ref="U6:U7"/>
    <mergeCell ref="AG3:AG7"/>
  </mergeCells>
  <phoneticPr fontId="8" type="noConversion"/>
  <printOptions horizontalCentered="1"/>
  <pageMargins left="0" right="0" top="0.78740157480314965" bottom="0.19685039370078741" header="0" footer="0"/>
  <pageSetup paperSize="9" scale="65" orientation="landscape" r:id="rId1"/>
  <headerFooter alignWithMargins="0"/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38"/>
  <sheetViews>
    <sheetView view="pageBreakPreview" topLeftCell="A2" zoomScale="75" zoomScaleNormal="70" zoomScaleSheetLayoutView="75" workbookViewId="0">
      <pane xSplit="2" ySplit="7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I17" sqref="I17"/>
    </sheetView>
  </sheetViews>
  <sheetFormatPr defaultRowHeight="12.75"/>
  <cols>
    <col min="1" max="1" width="4" customWidth="1"/>
    <col min="2" max="2" width="24.140625" customWidth="1"/>
    <col min="3" max="3" width="7.28515625" customWidth="1"/>
    <col min="4" max="4" width="7" customWidth="1"/>
    <col min="5" max="6" width="6.42578125" customWidth="1"/>
    <col min="7" max="11" width="5.7109375" customWidth="1"/>
    <col min="12" max="12" width="7.140625" customWidth="1"/>
    <col min="13" max="13" width="6.85546875" customWidth="1"/>
    <col min="14" max="14" width="6.42578125" customWidth="1"/>
    <col min="15" max="16" width="6.7109375" customWidth="1"/>
    <col min="17" max="17" width="6.85546875" customWidth="1"/>
    <col min="18" max="18" width="6.140625" customWidth="1"/>
    <col min="19" max="19" width="6.28515625" customWidth="1"/>
    <col min="20" max="20" width="7" customWidth="1"/>
    <col min="21" max="21" width="5.85546875" customWidth="1"/>
    <col min="22" max="22" width="6.140625" customWidth="1"/>
    <col min="23" max="26" width="6.42578125" customWidth="1"/>
    <col min="27" max="27" width="6.5703125" customWidth="1"/>
    <col min="28" max="31" width="6.85546875" customWidth="1"/>
    <col min="32" max="32" width="9" customWidth="1"/>
    <col min="33" max="34" width="5.85546875" customWidth="1"/>
    <col min="35" max="35" width="8" customWidth="1"/>
    <col min="36" max="37" width="9.85546875" bestFit="1" customWidth="1"/>
  </cols>
  <sheetData>
    <row r="1" spans="1:38" hidden="1"/>
    <row r="2" spans="1:38" ht="57.75" customHeight="1">
      <c r="A2" s="194"/>
      <c r="B2" s="194"/>
      <c r="C2" s="537" t="s">
        <v>246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6" t="s">
        <v>247</v>
      </c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  <c r="AL2" s="536"/>
    </row>
    <row r="3" spans="1:38" ht="18" customHeight="1">
      <c r="A3" s="454" t="s">
        <v>0</v>
      </c>
      <c r="B3" s="488" t="s">
        <v>1</v>
      </c>
      <c r="C3" s="523" t="s">
        <v>2</v>
      </c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442" t="s">
        <v>3</v>
      </c>
      <c r="V3" s="443"/>
      <c r="W3" s="443"/>
      <c r="X3" s="443"/>
      <c r="Y3" s="443"/>
      <c r="Z3" s="444"/>
      <c r="AA3" s="442" t="s">
        <v>57</v>
      </c>
      <c r="AB3" s="443"/>
      <c r="AC3" s="443"/>
      <c r="AD3" s="443"/>
      <c r="AE3" s="443"/>
      <c r="AF3" s="444"/>
      <c r="AG3" s="462" t="s">
        <v>4</v>
      </c>
      <c r="AH3" s="463"/>
      <c r="AI3" s="463"/>
      <c r="AJ3" s="466" t="s">
        <v>212</v>
      </c>
      <c r="AK3" s="466" t="s">
        <v>213</v>
      </c>
      <c r="AL3" s="466" t="s">
        <v>206</v>
      </c>
    </row>
    <row r="4" spans="1:38" ht="18" customHeight="1">
      <c r="A4" s="454"/>
      <c r="B4" s="488"/>
      <c r="C4" s="538" t="s">
        <v>180</v>
      </c>
      <c r="D4" s="539"/>
      <c r="E4" s="540"/>
      <c r="F4" s="524" t="s">
        <v>176</v>
      </c>
      <c r="G4" s="525"/>
      <c r="H4" s="525"/>
      <c r="I4" s="525"/>
      <c r="J4" s="525"/>
      <c r="K4" s="525"/>
      <c r="L4" s="525"/>
      <c r="M4" s="525"/>
      <c r="N4" s="526"/>
      <c r="O4" s="472" t="s">
        <v>56</v>
      </c>
      <c r="P4" s="473"/>
      <c r="Q4" s="474"/>
      <c r="R4" s="472" t="s">
        <v>252</v>
      </c>
      <c r="S4" s="473"/>
      <c r="T4" s="474"/>
      <c r="U4" s="433" t="s">
        <v>181</v>
      </c>
      <c r="V4" s="433"/>
      <c r="W4" s="433"/>
      <c r="X4" s="433" t="s">
        <v>182</v>
      </c>
      <c r="Y4" s="433"/>
      <c r="Z4" s="433"/>
      <c r="AA4" s="433" t="s">
        <v>179</v>
      </c>
      <c r="AB4" s="433"/>
      <c r="AC4" s="433"/>
      <c r="AD4" s="433" t="s">
        <v>178</v>
      </c>
      <c r="AE4" s="433"/>
      <c r="AF4" s="433"/>
      <c r="AG4" s="435"/>
      <c r="AH4" s="436"/>
      <c r="AI4" s="436"/>
      <c r="AJ4" s="467"/>
      <c r="AK4" s="467"/>
      <c r="AL4" s="467"/>
    </row>
    <row r="5" spans="1:38" ht="34.5" customHeight="1">
      <c r="A5" s="520"/>
      <c r="B5" s="535"/>
      <c r="C5" s="541"/>
      <c r="D5" s="542"/>
      <c r="E5" s="543"/>
      <c r="F5" s="528" t="s">
        <v>174</v>
      </c>
      <c r="G5" s="529"/>
      <c r="H5" s="530"/>
      <c r="I5" s="484" t="s">
        <v>175</v>
      </c>
      <c r="J5" s="485"/>
      <c r="K5" s="486"/>
      <c r="L5" s="488" t="s">
        <v>55</v>
      </c>
      <c r="M5" s="488"/>
      <c r="N5" s="488"/>
      <c r="O5" s="476"/>
      <c r="P5" s="477"/>
      <c r="Q5" s="527"/>
      <c r="R5" s="476"/>
      <c r="S5" s="477"/>
      <c r="T5" s="527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8"/>
      <c r="AH5" s="439"/>
      <c r="AI5" s="439"/>
      <c r="AJ5" s="467"/>
      <c r="AK5" s="467"/>
      <c r="AL5" s="467"/>
    </row>
    <row r="6" spans="1:38" ht="15" customHeight="1">
      <c r="A6" s="520"/>
      <c r="B6" s="535"/>
      <c r="C6" s="475" t="s">
        <v>5</v>
      </c>
      <c r="D6" s="475" t="s">
        <v>6</v>
      </c>
      <c r="E6" s="521" t="s">
        <v>44</v>
      </c>
      <c r="F6" s="475" t="s">
        <v>5</v>
      </c>
      <c r="G6" s="475" t="s">
        <v>6</v>
      </c>
      <c r="H6" s="521" t="s">
        <v>44</v>
      </c>
      <c r="I6" s="475" t="s">
        <v>5</v>
      </c>
      <c r="J6" s="475" t="s">
        <v>6</v>
      </c>
      <c r="K6" s="521" t="s">
        <v>44</v>
      </c>
      <c r="L6" s="475" t="s">
        <v>5</v>
      </c>
      <c r="M6" s="475" t="s">
        <v>6</v>
      </c>
      <c r="N6" s="521" t="s">
        <v>44</v>
      </c>
      <c r="O6" s="475" t="s">
        <v>5</v>
      </c>
      <c r="P6" s="475" t="s">
        <v>6</v>
      </c>
      <c r="Q6" s="521" t="s">
        <v>44</v>
      </c>
      <c r="R6" s="475" t="s">
        <v>5</v>
      </c>
      <c r="S6" s="475" t="s">
        <v>6</v>
      </c>
      <c r="T6" s="521" t="s">
        <v>44</v>
      </c>
      <c r="U6" s="475" t="s">
        <v>5</v>
      </c>
      <c r="V6" s="475" t="s">
        <v>6</v>
      </c>
      <c r="W6" s="521" t="s">
        <v>44</v>
      </c>
      <c r="X6" s="475" t="s">
        <v>5</v>
      </c>
      <c r="Y6" s="475" t="s">
        <v>6</v>
      </c>
      <c r="Z6" s="521" t="s">
        <v>44</v>
      </c>
      <c r="AA6" s="469" t="s">
        <v>5</v>
      </c>
      <c r="AB6" s="469" t="s">
        <v>6</v>
      </c>
      <c r="AC6" s="521" t="s">
        <v>44</v>
      </c>
      <c r="AD6" s="469" t="s">
        <v>5</v>
      </c>
      <c r="AE6" s="469" t="s">
        <v>6</v>
      </c>
      <c r="AF6" s="521" t="s">
        <v>44</v>
      </c>
      <c r="AG6" s="475" t="s">
        <v>5</v>
      </c>
      <c r="AH6" s="497" t="s">
        <v>6</v>
      </c>
      <c r="AI6" s="531" t="s">
        <v>44</v>
      </c>
      <c r="AJ6" s="467"/>
      <c r="AK6" s="467"/>
      <c r="AL6" s="467"/>
    </row>
    <row r="7" spans="1:38" ht="12.75" customHeight="1">
      <c r="A7" s="520"/>
      <c r="B7" s="535"/>
      <c r="C7" s="475"/>
      <c r="D7" s="475"/>
      <c r="E7" s="522"/>
      <c r="F7" s="475"/>
      <c r="G7" s="475"/>
      <c r="H7" s="522"/>
      <c r="I7" s="475"/>
      <c r="J7" s="475"/>
      <c r="K7" s="522"/>
      <c r="L7" s="475"/>
      <c r="M7" s="475"/>
      <c r="N7" s="522"/>
      <c r="O7" s="475"/>
      <c r="P7" s="475"/>
      <c r="Q7" s="522"/>
      <c r="R7" s="475"/>
      <c r="S7" s="475"/>
      <c r="T7" s="522"/>
      <c r="U7" s="475"/>
      <c r="V7" s="475"/>
      <c r="W7" s="522"/>
      <c r="X7" s="475"/>
      <c r="Y7" s="475"/>
      <c r="Z7" s="522"/>
      <c r="AA7" s="469"/>
      <c r="AB7" s="469"/>
      <c r="AC7" s="522"/>
      <c r="AD7" s="469"/>
      <c r="AE7" s="469"/>
      <c r="AF7" s="522"/>
      <c r="AG7" s="475"/>
      <c r="AH7" s="497"/>
      <c r="AI7" s="532"/>
      <c r="AJ7" s="467"/>
      <c r="AK7" s="467"/>
      <c r="AL7" s="467"/>
    </row>
    <row r="8" spans="1:38" ht="22.5" customHeight="1">
      <c r="A8" s="520"/>
      <c r="B8" s="535"/>
      <c r="C8" s="475"/>
      <c r="D8" s="475"/>
      <c r="E8" s="522"/>
      <c r="F8" s="475"/>
      <c r="G8" s="475"/>
      <c r="H8" s="522"/>
      <c r="I8" s="475"/>
      <c r="J8" s="475"/>
      <c r="K8" s="522"/>
      <c r="L8" s="475"/>
      <c r="M8" s="475"/>
      <c r="N8" s="522"/>
      <c r="O8" s="475"/>
      <c r="P8" s="475"/>
      <c r="Q8" s="522"/>
      <c r="R8" s="475"/>
      <c r="S8" s="475"/>
      <c r="T8" s="522"/>
      <c r="U8" s="475"/>
      <c r="V8" s="475"/>
      <c r="W8" s="522"/>
      <c r="X8" s="475"/>
      <c r="Y8" s="475"/>
      <c r="Z8" s="522"/>
      <c r="AA8" s="469"/>
      <c r="AB8" s="469"/>
      <c r="AC8" s="522"/>
      <c r="AD8" s="469"/>
      <c r="AE8" s="469"/>
      <c r="AF8" s="522"/>
      <c r="AG8" s="475"/>
      <c r="AH8" s="497"/>
      <c r="AI8" s="532"/>
      <c r="AJ8" s="468"/>
      <c r="AK8" s="468"/>
      <c r="AL8" s="468"/>
    </row>
    <row r="9" spans="1:38" ht="16.5" customHeight="1">
      <c r="A9" s="90">
        <v>1</v>
      </c>
      <c r="B9" s="55" t="s">
        <v>54</v>
      </c>
      <c r="C9" s="84">
        <v>16940</v>
      </c>
      <c r="D9" s="84">
        <v>16746</v>
      </c>
      <c r="E9" s="85">
        <f t="shared" ref="E9:E34" si="0">D9*100/C9</f>
        <v>98.854781582054315</v>
      </c>
      <c r="F9" s="137">
        <v>1556</v>
      </c>
      <c r="G9" s="137">
        <v>1386</v>
      </c>
      <c r="H9" s="83">
        <f t="shared" ref="H9" si="1">G9*100/F9</f>
        <v>89.07455012853471</v>
      </c>
      <c r="I9" s="85"/>
      <c r="J9" s="85"/>
      <c r="K9" s="83"/>
      <c r="L9" s="137">
        <v>15384</v>
      </c>
      <c r="M9" s="137">
        <v>15360</v>
      </c>
      <c r="N9" s="83">
        <f t="shared" ref="N9:N36" si="2">M9*100/L9</f>
        <v>99.84399375975039</v>
      </c>
      <c r="O9" s="84">
        <v>12147</v>
      </c>
      <c r="P9" s="84">
        <v>11143</v>
      </c>
      <c r="Q9" s="85">
        <f t="shared" ref="Q9:Q34" si="3">P9*100/O9</f>
        <v>91.734584671112202</v>
      </c>
      <c r="R9" s="84">
        <v>1040</v>
      </c>
      <c r="S9" s="84">
        <v>969</v>
      </c>
      <c r="T9" s="86">
        <f t="shared" ref="T9" si="4">S9*100/R9</f>
        <v>93.17307692307692</v>
      </c>
      <c r="U9" s="84">
        <v>155</v>
      </c>
      <c r="V9" s="84">
        <v>155</v>
      </c>
      <c r="W9" s="85">
        <f t="shared" ref="W9:W10" si="5">V9*100/U9</f>
        <v>100</v>
      </c>
      <c r="X9" s="137">
        <v>2091</v>
      </c>
      <c r="Y9" s="137">
        <v>1718</v>
      </c>
      <c r="Z9" s="83">
        <f>Y9*100/X9</f>
        <v>82.161645145863218</v>
      </c>
      <c r="AA9" s="84">
        <v>539</v>
      </c>
      <c r="AB9" s="84">
        <v>539</v>
      </c>
      <c r="AC9" s="83">
        <f t="shared" ref="AC9:AC12" si="6">AB9*100/AA9</f>
        <v>100</v>
      </c>
      <c r="AD9" s="136">
        <v>5233</v>
      </c>
      <c r="AE9" s="136">
        <v>5121</v>
      </c>
      <c r="AF9" s="83">
        <f t="shared" ref="AF9:AF12" si="7">AE9*100/AD9</f>
        <v>97.859736288935608</v>
      </c>
      <c r="AG9" s="149"/>
      <c r="AH9" s="149"/>
      <c r="AI9" s="211"/>
      <c r="AJ9" s="215">
        <v>21767.11</v>
      </c>
      <c r="AK9" s="215">
        <v>22081.34</v>
      </c>
      <c r="AL9" s="216">
        <f t="shared" ref="AL9:AL36" si="8">AK9*100/AJ9</f>
        <v>101.44360000018376</v>
      </c>
    </row>
    <row r="10" spans="1:38" ht="15" customHeight="1">
      <c r="A10" s="27">
        <v>2</v>
      </c>
      <c r="B10" s="36" t="s">
        <v>48</v>
      </c>
      <c r="C10" s="76">
        <v>8184</v>
      </c>
      <c r="D10" s="76">
        <v>8184</v>
      </c>
      <c r="E10" s="75">
        <f t="shared" si="0"/>
        <v>100</v>
      </c>
      <c r="F10" s="134"/>
      <c r="G10" s="134"/>
      <c r="H10" s="75"/>
      <c r="I10" s="75"/>
      <c r="J10" s="75"/>
      <c r="K10" s="75"/>
      <c r="L10" s="134">
        <v>8184</v>
      </c>
      <c r="M10" s="134">
        <v>8184</v>
      </c>
      <c r="N10" s="75">
        <f t="shared" si="2"/>
        <v>100</v>
      </c>
      <c r="O10" s="76">
        <v>12224</v>
      </c>
      <c r="P10" s="76">
        <v>7326</v>
      </c>
      <c r="Q10" s="75">
        <f t="shared" si="3"/>
        <v>59.931282722513089</v>
      </c>
      <c r="R10" s="76"/>
      <c r="S10" s="76"/>
      <c r="T10" s="86"/>
      <c r="U10" s="76">
        <v>144</v>
      </c>
      <c r="V10" s="76">
        <v>144</v>
      </c>
      <c r="W10" s="75">
        <f t="shared" si="5"/>
        <v>100</v>
      </c>
      <c r="X10" s="134">
        <v>2080</v>
      </c>
      <c r="Y10" s="134">
        <v>1952</v>
      </c>
      <c r="Z10" s="75">
        <f>Y10*100/X10</f>
        <v>93.84615384615384</v>
      </c>
      <c r="AA10" s="76">
        <v>168</v>
      </c>
      <c r="AB10" s="76">
        <v>106</v>
      </c>
      <c r="AC10" s="75">
        <f t="shared" si="6"/>
        <v>63.095238095238095</v>
      </c>
      <c r="AD10" s="134">
        <v>2088</v>
      </c>
      <c r="AE10" s="134">
        <v>1381</v>
      </c>
      <c r="AF10" s="75">
        <f t="shared" si="7"/>
        <v>66.139846743295024</v>
      </c>
      <c r="AG10" s="150"/>
      <c r="AH10" s="150"/>
      <c r="AI10" s="127"/>
      <c r="AJ10" s="207">
        <v>15210.64</v>
      </c>
      <c r="AK10" s="207">
        <v>11410.75</v>
      </c>
      <c r="AL10" s="209">
        <f t="shared" si="8"/>
        <v>75.018210936554937</v>
      </c>
    </row>
    <row r="11" spans="1:38" ht="15" customHeight="1">
      <c r="A11" s="27">
        <v>3</v>
      </c>
      <c r="B11" s="36" t="s">
        <v>49</v>
      </c>
      <c r="C11" s="76">
        <v>2648</v>
      </c>
      <c r="D11" s="76">
        <v>3525</v>
      </c>
      <c r="E11" s="75">
        <f t="shared" si="0"/>
        <v>133.11933534743201</v>
      </c>
      <c r="F11" s="134"/>
      <c r="G11" s="134"/>
      <c r="H11" s="75"/>
      <c r="I11" s="75"/>
      <c r="J11" s="75"/>
      <c r="K11" s="75"/>
      <c r="L11" s="134">
        <v>2648</v>
      </c>
      <c r="M11" s="134">
        <v>3525</v>
      </c>
      <c r="N11" s="75">
        <f t="shared" si="2"/>
        <v>133.11933534743201</v>
      </c>
      <c r="O11" s="76">
        <v>1696</v>
      </c>
      <c r="P11" s="76">
        <v>807</v>
      </c>
      <c r="Q11" s="75">
        <f t="shared" si="3"/>
        <v>47.58254716981132</v>
      </c>
      <c r="R11" s="76"/>
      <c r="S11" s="76"/>
      <c r="T11" s="86"/>
      <c r="U11" s="76"/>
      <c r="V11" s="76"/>
      <c r="W11" s="75"/>
      <c r="X11" s="134"/>
      <c r="Y11" s="134"/>
      <c r="Z11" s="75"/>
      <c r="AA11" s="76">
        <v>88</v>
      </c>
      <c r="AB11" s="76">
        <v>76</v>
      </c>
      <c r="AC11" s="75">
        <f t="shared" si="6"/>
        <v>86.36363636363636</v>
      </c>
      <c r="AD11" s="134">
        <v>1048</v>
      </c>
      <c r="AE11" s="134">
        <v>742</v>
      </c>
      <c r="AF11" s="75">
        <f t="shared" si="7"/>
        <v>70.801526717557252</v>
      </c>
      <c r="AG11" s="150"/>
      <c r="AH11" s="150"/>
      <c r="AI11" s="127"/>
      <c r="AJ11" s="207">
        <v>2531.67</v>
      </c>
      <c r="AK11" s="207">
        <v>1742.67</v>
      </c>
      <c r="AL11" s="209">
        <f t="shared" si="8"/>
        <v>68.83480074417281</v>
      </c>
    </row>
    <row r="12" spans="1:38" ht="15" customHeight="1">
      <c r="A12" s="27">
        <v>4</v>
      </c>
      <c r="B12" s="36" t="s">
        <v>50</v>
      </c>
      <c r="C12" s="87">
        <v>464</v>
      </c>
      <c r="D12" s="87">
        <v>0</v>
      </c>
      <c r="E12" s="75"/>
      <c r="F12" s="134"/>
      <c r="G12" s="134"/>
      <c r="H12" s="75"/>
      <c r="I12" s="75"/>
      <c r="J12" s="75"/>
      <c r="K12" s="75"/>
      <c r="L12" s="134">
        <v>464</v>
      </c>
      <c r="M12" s="134">
        <v>0</v>
      </c>
      <c r="N12" s="75">
        <f t="shared" si="2"/>
        <v>0</v>
      </c>
      <c r="O12" s="87">
        <v>2760</v>
      </c>
      <c r="P12" s="87">
        <v>0</v>
      </c>
      <c r="Q12" s="88">
        <f t="shared" si="3"/>
        <v>0</v>
      </c>
      <c r="R12" s="87"/>
      <c r="S12" s="87"/>
      <c r="T12" s="86"/>
      <c r="U12" s="87"/>
      <c r="V12" s="87"/>
      <c r="W12" s="75"/>
      <c r="X12" s="134"/>
      <c r="Y12" s="134"/>
      <c r="Z12" s="75"/>
      <c r="AA12" s="87">
        <v>104</v>
      </c>
      <c r="AB12" s="87">
        <v>0</v>
      </c>
      <c r="AC12" s="75">
        <f t="shared" si="6"/>
        <v>0</v>
      </c>
      <c r="AD12" s="134">
        <v>1032</v>
      </c>
      <c r="AE12" s="134">
        <v>0</v>
      </c>
      <c r="AF12" s="75">
        <f t="shared" si="7"/>
        <v>0</v>
      </c>
      <c r="AG12" s="151"/>
      <c r="AH12" s="151"/>
      <c r="AI12" s="127"/>
      <c r="AJ12" s="207">
        <v>2945.29</v>
      </c>
      <c r="AK12" s="207">
        <v>0</v>
      </c>
      <c r="AL12" s="209">
        <f t="shared" si="8"/>
        <v>0</v>
      </c>
    </row>
    <row r="13" spans="1:38" ht="15" customHeight="1">
      <c r="A13" s="27">
        <v>5</v>
      </c>
      <c r="B13" s="36" t="s">
        <v>127</v>
      </c>
      <c r="C13" s="87">
        <v>360</v>
      </c>
      <c r="D13" s="87">
        <v>273</v>
      </c>
      <c r="E13" s="75">
        <f t="shared" si="0"/>
        <v>75.833333333333329</v>
      </c>
      <c r="F13" s="134"/>
      <c r="G13" s="134"/>
      <c r="H13" s="75"/>
      <c r="I13" s="75"/>
      <c r="J13" s="75"/>
      <c r="K13" s="75"/>
      <c r="L13" s="134">
        <v>360</v>
      </c>
      <c r="M13" s="134">
        <v>273</v>
      </c>
      <c r="N13" s="75">
        <f t="shared" si="2"/>
        <v>75.833333333333329</v>
      </c>
      <c r="O13" s="87">
        <v>560</v>
      </c>
      <c r="P13" s="87">
        <v>42</v>
      </c>
      <c r="Q13" s="88">
        <f t="shared" si="3"/>
        <v>7.5</v>
      </c>
      <c r="R13" s="87"/>
      <c r="S13" s="87"/>
      <c r="T13" s="86"/>
      <c r="U13" s="87"/>
      <c r="V13" s="87"/>
      <c r="W13" s="75"/>
      <c r="X13" s="134"/>
      <c r="Y13" s="134"/>
      <c r="Z13" s="75"/>
      <c r="AA13" s="89"/>
      <c r="AB13" s="89"/>
      <c r="AC13" s="75"/>
      <c r="AD13" s="134"/>
      <c r="AE13" s="134"/>
      <c r="AF13" s="75"/>
      <c r="AG13" s="151"/>
      <c r="AH13" s="151"/>
      <c r="AI13" s="127"/>
      <c r="AJ13" s="207">
        <v>546.38</v>
      </c>
      <c r="AK13" s="207">
        <v>144.19999999999999</v>
      </c>
      <c r="AL13" s="209">
        <f t="shared" si="8"/>
        <v>26.391888429298287</v>
      </c>
    </row>
    <row r="14" spans="1:38" ht="15" customHeight="1">
      <c r="A14" s="27">
        <v>6</v>
      </c>
      <c r="B14" s="36" t="s">
        <v>128</v>
      </c>
      <c r="C14" s="87">
        <v>1200</v>
      </c>
      <c r="D14" s="87">
        <v>1200</v>
      </c>
      <c r="E14" s="75">
        <f t="shared" si="0"/>
        <v>100</v>
      </c>
      <c r="F14" s="134"/>
      <c r="G14" s="134"/>
      <c r="H14" s="75"/>
      <c r="I14" s="75"/>
      <c r="J14" s="75"/>
      <c r="K14" s="75"/>
      <c r="L14" s="134">
        <v>1200</v>
      </c>
      <c r="M14" s="134">
        <v>1200</v>
      </c>
      <c r="N14" s="75">
        <f t="shared" si="2"/>
        <v>100</v>
      </c>
      <c r="O14" s="87">
        <v>2680</v>
      </c>
      <c r="P14" s="87">
        <v>1946</v>
      </c>
      <c r="Q14" s="88">
        <f t="shared" si="3"/>
        <v>72.611940298507463</v>
      </c>
      <c r="R14" s="87"/>
      <c r="S14" s="87"/>
      <c r="T14" s="86"/>
      <c r="U14" s="87"/>
      <c r="V14" s="87"/>
      <c r="W14" s="75"/>
      <c r="X14" s="134"/>
      <c r="Y14" s="134"/>
      <c r="Z14" s="75"/>
      <c r="AA14" s="89"/>
      <c r="AB14" s="89"/>
      <c r="AC14" s="75"/>
      <c r="AD14" s="134"/>
      <c r="AE14" s="134"/>
      <c r="AF14" s="75"/>
      <c r="AG14" s="151"/>
      <c r="AH14" s="151"/>
      <c r="AI14" s="127"/>
      <c r="AJ14" s="207">
        <v>2601.5</v>
      </c>
      <c r="AK14" s="207">
        <v>3215.74</v>
      </c>
      <c r="AL14" s="209">
        <f t="shared" si="8"/>
        <v>123.61099365750529</v>
      </c>
    </row>
    <row r="15" spans="1:38" ht="15" customHeight="1">
      <c r="A15" s="27">
        <v>7</v>
      </c>
      <c r="B15" s="36" t="s">
        <v>53</v>
      </c>
      <c r="C15" s="87">
        <v>2000</v>
      </c>
      <c r="D15" s="87">
        <v>1982</v>
      </c>
      <c r="E15" s="75">
        <f t="shared" si="0"/>
        <v>99.1</v>
      </c>
      <c r="F15" s="134"/>
      <c r="G15" s="134"/>
      <c r="H15" s="75"/>
      <c r="I15" s="75"/>
      <c r="J15" s="75"/>
      <c r="K15" s="75"/>
      <c r="L15" s="134">
        <v>2000</v>
      </c>
      <c r="M15" s="134">
        <v>1982</v>
      </c>
      <c r="N15" s="75">
        <f t="shared" si="2"/>
        <v>99.1</v>
      </c>
      <c r="O15" s="87">
        <v>112</v>
      </c>
      <c r="P15" s="87">
        <v>112</v>
      </c>
      <c r="Q15" s="88">
        <f t="shared" si="3"/>
        <v>100</v>
      </c>
      <c r="R15" s="87"/>
      <c r="S15" s="87"/>
      <c r="T15" s="86"/>
      <c r="U15" s="87"/>
      <c r="V15" s="87"/>
      <c r="W15" s="75"/>
      <c r="X15" s="134"/>
      <c r="Y15" s="134"/>
      <c r="Z15" s="75"/>
      <c r="AA15" s="89"/>
      <c r="AB15" s="89"/>
      <c r="AC15" s="75"/>
      <c r="AD15" s="134"/>
      <c r="AE15" s="134"/>
      <c r="AF15" s="75"/>
      <c r="AG15" s="151"/>
      <c r="AH15" s="151"/>
      <c r="AI15" s="127"/>
      <c r="AJ15" s="207">
        <v>707.82</v>
      </c>
      <c r="AK15" s="207">
        <v>1241.42</v>
      </c>
      <c r="AL15" s="209">
        <f t="shared" si="8"/>
        <v>175.38639767172444</v>
      </c>
    </row>
    <row r="16" spans="1:38" ht="15" customHeight="1">
      <c r="A16" s="27">
        <v>8</v>
      </c>
      <c r="B16" s="36" t="s">
        <v>209</v>
      </c>
      <c r="C16" s="87"/>
      <c r="D16" s="87"/>
      <c r="E16" s="75">
        <v>0</v>
      </c>
      <c r="F16" s="134"/>
      <c r="G16" s="134"/>
      <c r="H16" s="75"/>
      <c r="I16" s="75"/>
      <c r="J16" s="75"/>
      <c r="K16" s="75"/>
      <c r="L16" s="134"/>
      <c r="M16" s="134"/>
      <c r="N16" s="75"/>
      <c r="O16" s="87"/>
      <c r="P16" s="87"/>
      <c r="Q16" s="88"/>
      <c r="R16" s="87"/>
      <c r="S16" s="87"/>
      <c r="T16" s="86"/>
      <c r="U16" s="87"/>
      <c r="V16" s="87"/>
      <c r="W16" s="75"/>
      <c r="X16" s="134"/>
      <c r="Y16" s="134"/>
      <c r="Z16" s="75"/>
      <c r="AA16" s="89"/>
      <c r="AB16" s="89"/>
      <c r="AC16" s="75"/>
      <c r="AD16" s="134"/>
      <c r="AE16" s="134"/>
      <c r="AF16" s="75"/>
      <c r="AG16" s="151"/>
      <c r="AH16" s="151"/>
      <c r="AI16" s="127"/>
      <c r="AJ16" s="207">
        <v>410.82</v>
      </c>
      <c r="AK16" s="207">
        <v>203.19</v>
      </c>
      <c r="AL16" s="209">
        <f t="shared" si="8"/>
        <v>49.459617350664523</v>
      </c>
    </row>
    <row r="17" spans="1:38" ht="13.5" customHeight="1">
      <c r="A17" s="27">
        <v>9</v>
      </c>
      <c r="B17" s="36" t="s">
        <v>64</v>
      </c>
      <c r="C17" s="87">
        <v>1624</v>
      </c>
      <c r="D17" s="87">
        <v>1334</v>
      </c>
      <c r="E17" s="75">
        <f t="shared" si="0"/>
        <v>82.142857142857139</v>
      </c>
      <c r="F17" s="134"/>
      <c r="G17" s="134"/>
      <c r="H17" s="75"/>
      <c r="I17" s="75"/>
      <c r="J17" s="75"/>
      <c r="K17" s="75"/>
      <c r="L17" s="134">
        <v>1624</v>
      </c>
      <c r="M17" s="134">
        <v>1334</v>
      </c>
      <c r="N17" s="75">
        <f t="shared" si="2"/>
        <v>82.142857142857139</v>
      </c>
      <c r="O17" s="87">
        <v>264</v>
      </c>
      <c r="P17" s="87">
        <v>45</v>
      </c>
      <c r="Q17" s="88">
        <f t="shared" si="3"/>
        <v>17.045454545454547</v>
      </c>
      <c r="R17" s="87"/>
      <c r="S17" s="87"/>
      <c r="T17" s="86"/>
      <c r="U17" s="87"/>
      <c r="V17" s="87"/>
      <c r="W17" s="75"/>
      <c r="X17" s="134"/>
      <c r="Y17" s="134"/>
      <c r="Z17" s="75"/>
      <c r="AA17" s="89"/>
      <c r="AB17" s="89"/>
      <c r="AC17" s="75"/>
      <c r="AD17" s="134"/>
      <c r="AE17" s="134"/>
      <c r="AF17" s="75"/>
      <c r="AG17" s="151"/>
      <c r="AH17" s="151"/>
      <c r="AI17" s="127"/>
      <c r="AJ17" s="207">
        <v>709.03</v>
      </c>
      <c r="AK17" s="207">
        <v>1283.4100000000001</v>
      </c>
      <c r="AL17" s="209">
        <f t="shared" si="8"/>
        <v>181.00926618055655</v>
      </c>
    </row>
    <row r="18" spans="1:38" ht="15" hidden="1" customHeight="1">
      <c r="A18" s="27">
        <v>9</v>
      </c>
      <c r="B18" s="36" t="s">
        <v>52</v>
      </c>
      <c r="C18" s="87"/>
      <c r="D18" s="87"/>
      <c r="E18" s="75" t="e">
        <f t="shared" si="0"/>
        <v>#DIV/0!</v>
      </c>
      <c r="F18" s="134"/>
      <c r="G18" s="134"/>
      <c r="H18" s="75"/>
      <c r="I18" s="75"/>
      <c r="J18" s="75"/>
      <c r="K18" s="75"/>
      <c r="L18" s="134"/>
      <c r="M18" s="134"/>
      <c r="N18" s="75" t="e">
        <f t="shared" si="2"/>
        <v>#DIV/0!</v>
      </c>
      <c r="O18" s="87"/>
      <c r="P18" s="87"/>
      <c r="Q18" s="88" t="e">
        <f t="shared" si="3"/>
        <v>#DIV/0!</v>
      </c>
      <c r="R18" s="87"/>
      <c r="S18" s="87"/>
      <c r="T18" s="86"/>
      <c r="U18" s="87"/>
      <c r="V18" s="87"/>
      <c r="W18" s="75"/>
      <c r="X18" s="134"/>
      <c r="Y18" s="134"/>
      <c r="Z18" s="75"/>
      <c r="AA18" s="89"/>
      <c r="AB18" s="89"/>
      <c r="AC18" s="75"/>
      <c r="AD18" s="134"/>
      <c r="AE18" s="134"/>
      <c r="AF18" s="75"/>
      <c r="AG18" s="151"/>
      <c r="AH18" s="151"/>
      <c r="AI18" s="127"/>
      <c r="AJ18" s="207"/>
      <c r="AK18" s="207"/>
      <c r="AL18" s="209" t="e">
        <f t="shared" si="8"/>
        <v>#DIV/0!</v>
      </c>
    </row>
    <row r="19" spans="1:38" ht="15" customHeight="1">
      <c r="A19" s="27">
        <v>10</v>
      </c>
      <c r="B19" s="36" t="s">
        <v>135</v>
      </c>
      <c r="C19" s="87">
        <v>2150</v>
      </c>
      <c r="D19" s="87">
        <v>1933</v>
      </c>
      <c r="E19" s="75">
        <f t="shared" si="0"/>
        <v>89.906976744186053</v>
      </c>
      <c r="F19" s="134"/>
      <c r="G19" s="134"/>
      <c r="H19" s="75"/>
      <c r="I19" s="75"/>
      <c r="J19" s="75"/>
      <c r="K19" s="75"/>
      <c r="L19" s="134">
        <v>2150</v>
      </c>
      <c r="M19" s="134">
        <v>1933</v>
      </c>
      <c r="N19" s="75">
        <f t="shared" si="2"/>
        <v>89.906976744186053</v>
      </c>
      <c r="O19" s="87">
        <v>1050</v>
      </c>
      <c r="P19" s="87">
        <v>990</v>
      </c>
      <c r="Q19" s="88">
        <f t="shared" si="3"/>
        <v>94.285714285714292</v>
      </c>
      <c r="R19" s="87"/>
      <c r="S19" s="87"/>
      <c r="T19" s="86"/>
      <c r="U19" s="87"/>
      <c r="V19" s="87"/>
      <c r="W19" s="75"/>
      <c r="X19" s="134"/>
      <c r="Y19" s="134"/>
      <c r="Z19" s="75"/>
      <c r="AA19" s="89"/>
      <c r="AB19" s="89"/>
      <c r="AC19" s="75"/>
      <c r="AD19" s="134"/>
      <c r="AE19" s="134"/>
      <c r="AF19" s="75"/>
      <c r="AG19" s="151"/>
      <c r="AH19" s="151"/>
      <c r="AI19" s="127"/>
      <c r="AJ19" s="207">
        <v>1482.38</v>
      </c>
      <c r="AK19" s="207">
        <v>1715.38</v>
      </c>
      <c r="AL19" s="209">
        <f t="shared" si="8"/>
        <v>115.71796705298236</v>
      </c>
    </row>
    <row r="20" spans="1:38" ht="15" customHeight="1">
      <c r="A20" s="27">
        <v>11</v>
      </c>
      <c r="B20" s="36" t="s">
        <v>188</v>
      </c>
      <c r="C20" s="87">
        <v>664</v>
      </c>
      <c r="D20" s="87">
        <v>0</v>
      </c>
      <c r="E20" s="75">
        <f t="shared" si="0"/>
        <v>0</v>
      </c>
      <c r="F20" s="134"/>
      <c r="G20" s="134"/>
      <c r="H20" s="75"/>
      <c r="I20" s="75"/>
      <c r="J20" s="75"/>
      <c r="K20" s="75"/>
      <c r="L20" s="134">
        <v>664</v>
      </c>
      <c r="M20" s="134">
        <v>0</v>
      </c>
      <c r="N20" s="75">
        <f t="shared" si="2"/>
        <v>0</v>
      </c>
      <c r="O20" s="87">
        <v>664</v>
      </c>
      <c r="P20" s="87">
        <v>0</v>
      </c>
      <c r="Q20" s="88">
        <f t="shared" si="3"/>
        <v>0</v>
      </c>
      <c r="R20" s="87"/>
      <c r="S20" s="87"/>
      <c r="T20" s="86"/>
      <c r="U20" s="87"/>
      <c r="V20" s="87"/>
      <c r="W20" s="75"/>
      <c r="X20" s="134"/>
      <c r="Y20" s="134"/>
      <c r="Z20" s="75"/>
      <c r="AA20" s="89"/>
      <c r="AB20" s="89"/>
      <c r="AC20" s="75"/>
      <c r="AD20" s="134"/>
      <c r="AE20" s="134"/>
      <c r="AF20" s="75"/>
      <c r="AG20" s="151"/>
      <c r="AH20" s="151"/>
      <c r="AI20" s="127"/>
      <c r="AJ20" s="207">
        <v>1396.05</v>
      </c>
      <c r="AK20" s="207">
        <v>122.1</v>
      </c>
      <c r="AL20" s="209">
        <f t="shared" si="8"/>
        <v>8.7461050821961965</v>
      </c>
    </row>
    <row r="21" spans="1:38" ht="15" customHeight="1">
      <c r="A21" s="27">
        <v>12</v>
      </c>
      <c r="B21" s="36" t="s">
        <v>207</v>
      </c>
      <c r="C21" s="87"/>
      <c r="D21" s="87"/>
      <c r="E21" s="75"/>
      <c r="F21" s="134"/>
      <c r="G21" s="134"/>
      <c r="H21" s="75"/>
      <c r="I21" s="75"/>
      <c r="J21" s="75"/>
      <c r="K21" s="75"/>
      <c r="L21" s="134"/>
      <c r="M21" s="134"/>
      <c r="N21" s="75"/>
      <c r="O21" s="87"/>
      <c r="P21" s="87"/>
      <c r="Q21" s="88"/>
      <c r="R21" s="87"/>
      <c r="S21" s="87"/>
      <c r="T21" s="86"/>
      <c r="U21" s="87"/>
      <c r="V21" s="87"/>
      <c r="W21" s="75"/>
      <c r="X21" s="134"/>
      <c r="Y21" s="134"/>
      <c r="Z21" s="75"/>
      <c r="AA21" s="89">
        <v>107</v>
      </c>
      <c r="AB21" s="89">
        <v>106</v>
      </c>
      <c r="AC21" s="75">
        <v>99.1</v>
      </c>
      <c r="AD21" s="134">
        <v>99</v>
      </c>
      <c r="AE21" s="134">
        <v>1591</v>
      </c>
      <c r="AF21" s="75"/>
      <c r="AG21" s="151"/>
      <c r="AH21" s="151"/>
      <c r="AI21" s="127"/>
      <c r="AJ21" s="207">
        <v>12827.8</v>
      </c>
      <c r="AK21" s="207">
        <v>12683.93</v>
      </c>
      <c r="AL21" s="209">
        <f t="shared" si="8"/>
        <v>98.878451488174122</v>
      </c>
    </row>
    <row r="22" spans="1:38" ht="15" customHeight="1">
      <c r="A22" s="142">
        <v>13</v>
      </c>
      <c r="B22" s="286" t="s">
        <v>208</v>
      </c>
      <c r="C22" s="119"/>
      <c r="D22" s="119"/>
      <c r="E22" s="80"/>
      <c r="F22" s="135"/>
      <c r="G22" s="135"/>
      <c r="H22" s="80"/>
      <c r="I22" s="80"/>
      <c r="J22" s="80"/>
      <c r="K22" s="80"/>
      <c r="L22" s="135"/>
      <c r="M22" s="135"/>
      <c r="N22" s="80"/>
      <c r="O22" s="119"/>
      <c r="P22" s="119"/>
      <c r="Q22" s="213"/>
      <c r="R22" s="119"/>
      <c r="S22" s="119"/>
      <c r="T22" s="144"/>
      <c r="U22" s="119"/>
      <c r="V22" s="119"/>
      <c r="W22" s="80"/>
      <c r="X22" s="135"/>
      <c r="Y22" s="135"/>
      <c r="Z22" s="80"/>
      <c r="AA22" s="145"/>
      <c r="AB22" s="145"/>
      <c r="AC22" s="80"/>
      <c r="AD22" s="135"/>
      <c r="AE22" s="135"/>
      <c r="AF22" s="80"/>
      <c r="AG22" s="243"/>
      <c r="AH22" s="243"/>
      <c r="AI22" s="128"/>
      <c r="AJ22" s="208">
        <v>14113.33</v>
      </c>
      <c r="AK22" s="208">
        <v>8119.41</v>
      </c>
      <c r="AL22" s="210">
        <f t="shared" si="8"/>
        <v>57.530079718960728</v>
      </c>
    </row>
    <row r="23" spans="1:38" ht="15" customHeight="1">
      <c r="A23" s="27">
        <v>14</v>
      </c>
      <c r="B23" s="37" t="s">
        <v>63</v>
      </c>
      <c r="C23" s="87">
        <v>1200</v>
      </c>
      <c r="D23" s="87">
        <v>1083</v>
      </c>
      <c r="E23" s="75">
        <f t="shared" si="0"/>
        <v>90.25</v>
      </c>
      <c r="F23" s="134"/>
      <c r="G23" s="134"/>
      <c r="H23" s="75"/>
      <c r="I23" s="75"/>
      <c r="J23" s="75"/>
      <c r="K23" s="75"/>
      <c r="L23" s="134">
        <v>1200</v>
      </c>
      <c r="M23" s="134">
        <v>1083</v>
      </c>
      <c r="N23" s="75">
        <f t="shared" si="2"/>
        <v>90.25</v>
      </c>
      <c r="O23" s="87"/>
      <c r="P23" s="87"/>
      <c r="Q23" s="88"/>
      <c r="R23" s="87"/>
      <c r="S23" s="87"/>
      <c r="T23" s="287"/>
      <c r="U23" s="87"/>
      <c r="V23" s="87"/>
      <c r="W23" s="75"/>
      <c r="X23" s="134"/>
      <c r="Y23" s="134"/>
      <c r="Z23" s="75"/>
      <c r="AA23" s="89"/>
      <c r="AB23" s="89"/>
      <c r="AC23" s="75"/>
      <c r="AD23" s="134"/>
      <c r="AE23" s="134"/>
      <c r="AF23" s="75"/>
      <c r="AG23" s="151"/>
      <c r="AH23" s="151"/>
      <c r="AI23" s="75"/>
      <c r="AJ23" s="207">
        <v>270654.45</v>
      </c>
      <c r="AK23" s="207">
        <v>263665.38</v>
      </c>
      <c r="AL23" s="209">
        <f t="shared" si="8"/>
        <v>97.417714728133973</v>
      </c>
    </row>
    <row r="24" spans="1:38" ht="15" hidden="1" customHeight="1">
      <c r="A24" s="27">
        <v>16</v>
      </c>
      <c r="B24" s="36"/>
      <c r="C24" s="87"/>
      <c r="D24" s="87"/>
      <c r="E24" s="75" t="e">
        <f t="shared" si="0"/>
        <v>#DIV/0!</v>
      </c>
      <c r="F24" s="134"/>
      <c r="G24" s="134"/>
      <c r="H24" s="75"/>
      <c r="I24" s="75"/>
      <c r="J24" s="75"/>
      <c r="K24" s="75"/>
      <c r="L24" s="134"/>
      <c r="M24" s="134"/>
      <c r="N24" s="75" t="e">
        <f t="shared" si="2"/>
        <v>#DIV/0!</v>
      </c>
      <c r="O24" s="87"/>
      <c r="P24" s="87"/>
      <c r="Q24" s="88" t="e">
        <f t="shared" si="3"/>
        <v>#DIV/0!</v>
      </c>
      <c r="R24" s="87"/>
      <c r="S24" s="87"/>
      <c r="T24" s="287"/>
      <c r="U24" s="87"/>
      <c r="V24" s="87"/>
      <c r="W24" s="75"/>
      <c r="X24" s="134"/>
      <c r="Y24" s="134"/>
      <c r="Z24" s="75"/>
      <c r="AA24" s="89"/>
      <c r="AB24" s="89"/>
      <c r="AC24" s="75"/>
      <c r="AD24" s="134"/>
      <c r="AE24" s="134"/>
      <c r="AF24" s="75" t="e">
        <f>AE24*100/AD24</f>
        <v>#DIV/0!</v>
      </c>
      <c r="AG24" s="151"/>
      <c r="AH24" s="151"/>
      <c r="AI24" s="75"/>
      <c r="AJ24" s="207"/>
      <c r="AK24" s="207"/>
      <c r="AL24" s="209" t="e">
        <f t="shared" si="8"/>
        <v>#DIV/0!</v>
      </c>
    </row>
    <row r="25" spans="1:38" ht="15" hidden="1" customHeight="1">
      <c r="A25" s="27">
        <v>12</v>
      </c>
      <c r="B25" s="36"/>
      <c r="C25" s="87"/>
      <c r="D25" s="87"/>
      <c r="E25" s="75" t="e">
        <f t="shared" si="0"/>
        <v>#DIV/0!</v>
      </c>
      <c r="F25" s="134"/>
      <c r="G25" s="134"/>
      <c r="H25" s="75"/>
      <c r="I25" s="75"/>
      <c r="J25" s="75"/>
      <c r="K25" s="75"/>
      <c r="L25" s="134"/>
      <c r="M25" s="134"/>
      <c r="N25" s="75" t="e">
        <f t="shared" si="2"/>
        <v>#DIV/0!</v>
      </c>
      <c r="O25" s="87"/>
      <c r="P25" s="87"/>
      <c r="Q25" s="88" t="e">
        <f t="shared" si="3"/>
        <v>#DIV/0!</v>
      </c>
      <c r="R25" s="87"/>
      <c r="S25" s="87"/>
      <c r="T25" s="287"/>
      <c r="U25" s="87"/>
      <c r="V25" s="87"/>
      <c r="W25" s="75"/>
      <c r="X25" s="134"/>
      <c r="Y25" s="134"/>
      <c r="Z25" s="75"/>
      <c r="AA25" s="89"/>
      <c r="AB25" s="89"/>
      <c r="AC25" s="75"/>
      <c r="AD25" s="134"/>
      <c r="AE25" s="134"/>
      <c r="AF25" s="75" t="e">
        <f>AE25*100/AD25</f>
        <v>#DIV/0!</v>
      </c>
      <c r="AG25" s="151"/>
      <c r="AH25" s="151"/>
      <c r="AI25" s="75"/>
      <c r="AJ25" s="207"/>
      <c r="AK25" s="207"/>
      <c r="AL25" s="209" t="e">
        <f t="shared" si="8"/>
        <v>#DIV/0!</v>
      </c>
    </row>
    <row r="26" spans="1:38" ht="2.25" hidden="1" customHeight="1">
      <c r="A26" s="27">
        <v>12</v>
      </c>
      <c r="B26" s="36"/>
      <c r="C26" s="87"/>
      <c r="D26" s="87"/>
      <c r="E26" s="75" t="e">
        <f t="shared" si="0"/>
        <v>#DIV/0!</v>
      </c>
      <c r="F26" s="134"/>
      <c r="G26" s="134"/>
      <c r="H26" s="75"/>
      <c r="I26" s="75"/>
      <c r="J26" s="75"/>
      <c r="K26" s="75"/>
      <c r="L26" s="134"/>
      <c r="M26" s="134"/>
      <c r="N26" s="75" t="e">
        <f t="shared" si="2"/>
        <v>#DIV/0!</v>
      </c>
      <c r="O26" s="87"/>
      <c r="P26" s="87"/>
      <c r="Q26" s="88" t="e">
        <f t="shared" si="3"/>
        <v>#DIV/0!</v>
      </c>
      <c r="R26" s="87"/>
      <c r="S26" s="87"/>
      <c r="T26" s="287"/>
      <c r="U26" s="87"/>
      <c r="V26" s="87"/>
      <c r="W26" s="75"/>
      <c r="X26" s="134"/>
      <c r="Y26" s="134"/>
      <c r="Z26" s="75"/>
      <c r="AA26" s="89"/>
      <c r="AB26" s="89"/>
      <c r="AC26" s="75"/>
      <c r="AD26" s="134"/>
      <c r="AE26" s="134"/>
      <c r="AF26" s="75" t="e">
        <f>AE26*100/AD26</f>
        <v>#DIV/0!</v>
      </c>
      <c r="AG26" s="151"/>
      <c r="AH26" s="151"/>
      <c r="AI26" s="75"/>
      <c r="AJ26" s="207"/>
      <c r="AK26" s="207"/>
      <c r="AL26" s="209" t="e">
        <f t="shared" si="8"/>
        <v>#DIV/0!</v>
      </c>
    </row>
    <row r="27" spans="1:38" ht="15" hidden="1" customHeight="1">
      <c r="A27" s="27">
        <v>13</v>
      </c>
      <c r="B27" s="36"/>
      <c r="C27" s="87"/>
      <c r="D27" s="87"/>
      <c r="E27" s="75" t="e">
        <f t="shared" si="0"/>
        <v>#DIV/0!</v>
      </c>
      <c r="F27" s="134"/>
      <c r="G27" s="134"/>
      <c r="H27" s="75"/>
      <c r="I27" s="75"/>
      <c r="J27" s="75"/>
      <c r="K27" s="75"/>
      <c r="L27" s="134"/>
      <c r="M27" s="134"/>
      <c r="N27" s="75" t="e">
        <f t="shared" si="2"/>
        <v>#DIV/0!</v>
      </c>
      <c r="O27" s="87"/>
      <c r="P27" s="87"/>
      <c r="Q27" s="88" t="e">
        <f t="shared" si="3"/>
        <v>#DIV/0!</v>
      </c>
      <c r="R27" s="87"/>
      <c r="S27" s="87"/>
      <c r="T27" s="287"/>
      <c r="U27" s="87"/>
      <c r="V27" s="87"/>
      <c r="W27" s="75"/>
      <c r="X27" s="134"/>
      <c r="Y27" s="134"/>
      <c r="Z27" s="75"/>
      <c r="AA27" s="89"/>
      <c r="AB27" s="89"/>
      <c r="AC27" s="75"/>
      <c r="AD27" s="134"/>
      <c r="AE27" s="134"/>
      <c r="AF27" s="75" t="e">
        <f>AE27*100/AD27</f>
        <v>#DIV/0!</v>
      </c>
      <c r="AG27" s="151"/>
      <c r="AH27" s="151"/>
      <c r="AI27" s="75"/>
      <c r="AJ27" s="207"/>
      <c r="AK27" s="207"/>
      <c r="AL27" s="209" t="e">
        <f t="shared" si="8"/>
        <v>#DIV/0!</v>
      </c>
    </row>
    <row r="28" spans="1:38" s="6" customFormat="1" ht="15" customHeight="1">
      <c r="A28" s="27">
        <v>15</v>
      </c>
      <c r="B28" s="36" t="s">
        <v>134</v>
      </c>
      <c r="C28" s="87">
        <v>2528</v>
      </c>
      <c r="D28" s="87">
        <v>52</v>
      </c>
      <c r="E28" s="75">
        <f t="shared" si="0"/>
        <v>2.0569620253164556</v>
      </c>
      <c r="F28" s="134"/>
      <c r="G28" s="134"/>
      <c r="H28" s="75"/>
      <c r="I28" s="75"/>
      <c r="J28" s="75"/>
      <c r="K28" s="75"/>
      <c r="L28" s="134">
        <v>2528</v>
      </c>
      <c r="M28" s="134">
        <v>52</v>
      </c>
      <c r="N28" s="75">
        <f t="shared" si="2"/>
        <v>2.0569620253164556</v>
      </c>
      <c r="O28" s="87">
        <v>128</v>
      </c>
      <c r="P28" s="87">
        <v>12</v>
      </c>
      <c r="Q28" s="88">
        <f t="shared" si="3"/>
        <v>9.375</v>
      </c>
      <c r="R28" s="87"/>
      <c r="S28" s="87"/>
      <c r="T28" s="287"/>
      <c r="U28" s="87"/>
      <c r="V28" s="87"/>
      <c r="W28" s="75"/>
      <c r="X28" s="134"/>
      <c r="Y28" s="134"/>
      <c r="Z28" s="75"/>
      <c r="AA28" s="89"/>
      <c r="AB28" s="89"/>
      <c r="AC28" s="75"/>
      <c r="AD28" s="134"/>
      <c r="AE28" s="134"/>
      <c r="AF28" s="75"/>
      <c r="AG28" s="151"/>
      <c r="AH28" s="151"/>
      <c r="AI28" s="75"/>
      <c r="AJ28" s="207">
        <v>884.16</v>
      </c>
      <c r="AK28" s="207">
        <v>61.5</v>
      </c>
      <c r="AL28" s="209">
        <f t="shared" si="8"/>
        <v>6.9557546145494031</v>
      </c>
    </row>
    <row r="29" spans="1:38" s="68" customFormat="1" ht="15" customHeight="1">
      <c r="A29" s="27">
        <v>16</v>
      </c>
      <c r="B29" s="69" t="s">
        <v>189</v>
      </c>
      <c r="C29" s="87">
        <v>28</v>
      </c>
      <c r="D29" s="87">
        <v>5</v>
      </c>
      <c r="E29" s="75">
        <f t="shared" si="0"/>
        <v>17.857142857142858</v>
      </c>
      <c r="F29" s="134"/>
      <c r="G29" s="134"/>
      <c r="H29" s="75"/>
      <c r="I29" s="75"/>
      <c r="J29" s="75"/>
      <c r="K29" s="75"/>
      <c r="L29" s="134">
        <v>28</v>
      </c>
      <c r="M29" s="134">
        <v>5</v>
      </c>
      <c r="N29" s="75">
        <f t="shared" si="2"/>
        <v>17.857142857142858</v>
      </c>
      <c r="O29" s="87">
        <v>62</v>
      </c>
      <c r="P29" s="87">
        <v>50</v>
      </c>
      <c r="Q29" s="88">
        <f t="shared" si="3"/>
        <v>80.645161290322577</v>
      </c>
      <c r="R29" s="87"/>
      <c r="S29" s="87"/>
      <c r="T29" s="287"/>
      <c r="U29" s="87"/>
      <c r="V29" s="87"/>
      <c r="W29" s="75"/>
      <c r="X29" s="134"/>
      <c r="Y29" s="134"/>
      <c r="Z29" s="75"/>
      <c r="AA29" s="89"/>
      <c r="AB29" s="89"/>
      <c r="AC29" s="75"/>
      <c r="AD29" s="134"/>
      <c r="AE29" s="134"/>
      <c r="AF29" s="75"/>
      <c r="AG29" s="87"/>
      <c r="AH29" s="87"/>
      <c r="AI29" s="75"/>
      <c r="AJ29" s="207">
        <v>301.95</v>
      </c>
      <c r="AK29" s="207">
        <v>285.99</v>
      </c>
      <c r="AL29" s="209">
        <f t="shared" si="8"/>
        <v>94.714356681569797</v>
      </c>
    </row>
    <row r="30" spans="1:38" s="68" customFormat="1" ht="15" customHeight="1">
      <c r="A30" s="27">
        <v>17</v>
      </c>
      <c r="B30" s="69" t="s">
        <v>190</v>
      </c>
      <c r="C30" s="87">
        <v>26066</v>
      </c>
      <c r="D30" s="87">
        <v>16672</v>
      </c>
      <c r="E30" s="75">
        <f t="shared" si="0"/>
        <v>63.960715107803267</v>
      </c>
      <c r="F30" s="134"/>
      <c r="G30" s="134"/>
      <c r="H30" s="75"/>
      <c r="I30" s="75"/>
      <c r="J30" s="75"/>
      <c r="K30" s="75"/>
      <c r="L30" s="134">
        <v>26066</v>
      </c>
      <c r="M30" s="134">
        <v>16672</v>
      </c>
      <c r="N30" s="75">
        <f t="shared" si="2"/>
        <v>63.960715107803267</v>
      </c>
      <c r="O30" s="87">
        <v>38726</v>
      </c>
      <c r="P30" s="87">
        <v>36618</v>
      </c>
      <c r="Q30" s="88">
        <f t="shared" si="3"/>
        <v>94.556628621597895</v>
      </c>
      <c r="R30" s="87"/>
      <c r="S30" s="87"/>
      <c r="T30" s="86"/>
      <c r="U30" s="87"/>
      <c r="V30" s="87"/>
      <c r="W30" s="75"/>
      <c r="X30" s="134"/>
      <c r="Y30" s="134"/>
      <c r="Z30" s="75"/>
      <c r="AA30" s="89"/>
      <c r="AB30" s="89"/>
      <c r="AC30" s="75"/>
      <c r="AD30" s="134"/>
      <c r="AE30" s="134"/>
      <c r="AF30" s="75"/>
      <c r="AG30" s="87"/>
      <c r="AH30" s="87"/>
      <c r="AI30" s="127"/>
      <c r="AJ30" s="207">
        <v>50252.13</v>
      </c>
      <c r="AK30" s="207">
        <v>46573.8</v>
      </c>
      <c r="AL30" s="209">
        <f t="shared" si="8"/>
        <v>92.680250568483373</v>
      </c>
    </row>
    <row r="31" spans="1:38" s="68" customFormat="1" ht="15" customHeight="1">
      <c r="A31" s="142">
        <v>18</v>
      </c>
      <c r="B31" s="69" t="s">
        <v>211</v>
      </c>
      <c r="C31" s="87">
        <v>664</v>
      </c>
      <c r="D31" s="87">
        <v>178</v>
      </c>
      <c r="E31" s="75">
        <f t="shared" si="0"/>
        <v>26.807228915662652</v>
      </c>
      <c r="F31" s="134"/>
      <c r="G31" s="134"/>
      <c r="H31" s="75"/>
      <c r="I31" s="75"/>
      <c r="J31" s="75"/>
      <c r="K31" s="75"/>
      <c r="L31" s="134">
        <v>664</v>
      </c>
      <c r="M31" s="134">
        <v>178</v>
      </c>
      <c r="N31" s="75">
        <f t="shared" si="2"/>
        <v>26.807228915662652</v>
      </c>
      <c r="O31" s="87">
        <v>328</v>
      </c>
      <c r="P31" s="87">
        <v>17</v>
      </c>
      <c r="Q31" s="88">
        <f t="shared" si="3"/>
        <v>5.1829268292682924</v>
      </c>
      <c r="R31" s="87"/>
      <c r="S31" s="87"/>
      <c r="T31" s="86"/>
      <c r="U31" s="87"/>
      <c r="V31" s="87"/>
      <c r="W31" s="75"/>
      <c r="X31" s="134"/>
      <c r="Y31" s="134"/>
      <c r="Z31" s="75"/>
      <c r="AA31" s="89"/>
      <c r="AB31" s="89"/>
      <c r="AC31" s="75"/>
      <c r="AD31" s="134"/>
      <c r="AE31" s="134"/>
      <c r="AF31" s="75"/>
      <c r="AG31" s="87"/>
      <c r="AH31" s="87"/>
      <c r="AI31" s="127"/>
      <c r="AJ31" s="207">
        <v>460.7</v>
      </c>
      <c r="AK31" s="207">
        <v>177.98</v>
      </c>
      <c r="AL31" s="209">
        <f t="shared" si="8"/>
        <v>38.632515736922073</v>
      </c>
    </row>
    <row r="32" spans="1:38" s="68" customFormat="1" ht="15" customHeight="1">
      <c r="A32" s="27">
        <v>19</v>
      </c>
      <c r="B32" s="69" t="s">
        <v>191</v>
      </c>
      <c r="C32" s="87">
        <v>80</v>
      </c>
      <c r="D32" s="87">
        <v>0</v>
      </c>
      <c r="E32" s="75">
        <f t="shared" si="0"/>
        <v>0</v>
      </c>
      <c r="F32" s="134"/>
      <c r="G32" s="134"/>
      <c r="H32" s="75"/>
      <c r="I32" s="75"/>
      <c r="J32" s="75"/>
      <c r="K32" s="75"/>
      <c r="L32" s="134">
        <v>80</v>
      </c>
      <c r="M32" s="134">
        <v>0</v>
      </c>
      <c r="N32" s="75">
        <f t="shared" si="2"/>
        <v>0</v>
      </c>
      <c r="O32" s="87">
        <v>1800</v>
      </c>
      <c r="P32" s="87">
        <v>343</v>
      </c>
      <c r="Q32" s="88">
        <f t="shared" si="3"/>
        <v>19.055555555555557</v>
      </c>
      <c r="R32" s="87"/>
      <c r="S32" s="87"/>
      <c r="T32" s="86"/>
      <c r="U32" s="87"/>
      <c r="V32" s="87"/>
      <c r="W32" s="75"/>
      <c r="X32" s="134"/>
      <c r="Y32" s="134"/>
      <c r="Z32" s="75"/>
      <c r="AA32" s="89"/>
      <c r="AB32" s="89"/>
      <c r="AC32" s="75"/>
      <c r="AD32" s="134"/>
      <c r="AE32" s="134"/>
      <c r="AF32" s="75"/>
      <c r="AG32" s="87"/>
      <c r="AH32" s="87"/>
      <c r="AI32" s="127"/>
      <c r="AJ32" s="207">
        <v>1664.51</v>
      </c>
      <c r="AK32" s="207">
        <v>312.81</v>
      </c>
      <c r="AL32" s="209">
        <v>25.1</v>
      </c>
    </row>
    <row r="33" spans="1:38" s="68" customFormat="1" ht="15" customHeight="1">
      <c r="A33" s="142">
        <v>20</v>
      </c>
      <c r="B33" s="69" t="s">
        <v>192</v>
      </c>
      <c r="C33" s="87">
        <v>80</v>
      </c>
      <c r="D33" s="87">
        <v>70</v>
      </c>
      <c r="E33" s="75">
        <f t="shared" si="0"/>
        <v>87.5</v>
      </c>
      <c r="F33" s="134"/>
      <c r="G33" s="134"/>
      <c r="H33" s="75"/>
      <c r="I33" s="75"/>
      <c r="J33" s="75"/>
      <c r="K33" s="75"/>
      <c r="L33" s="134">
        <v>80</v>
      </c>
      <c r="M33" s="134">
        <v>70</v>
      </c>
      <c r="N33" s="75">
        <f t="shared" si="2"/>
        <v>87.5</v>
      </c>
      <c r="O33" s="87">
        <v>2318</v>
      </c>
      <c r="P33" s="87">
        <v>1594</v>
      </c>
      <c r="Q33" s="88">
        <f t="shared" si="3"/>
        <v>68.766177739430546</v>
      </c>
      <c r="R33" s="87"/>
      <c r="S33" s="87"/>
      <c r="T33" s="86"/>
      <c r="U33" s="87"/>
      <c r="V33" s="87"/>
      <c r="W33" s="75"/>
      <c r="X33" s="134"/>
      <c r="Y33" s="134"/>
      <c r="Z33" s="75"/>
      <c r="AA33" s="89"/>
      <c r="AB33" s="89"/>
      <c r="AC33" s="75"/>
      <c r="AD33" s="134"/>
      <c r="AE33" s="134"/>
      <c r="AF33" s="75"/>
      <c r="AG33" s="87"/>
      <c r="AH33" s="87"/>
      <c r="AI33" s="127"/>
      <c r="AJ33" s="207">
        <v>1384.6</v>
      </c>
      <c r="AK33" s="207">
        <v>955.27</v>
      </c>
      <c r="AL33" s="209">
        <f t="shared" si="8"/>
        <v>68.992488805431179</v>
      </c>
    </row>
    <row r="34" spans="1:38" s="68" customFormat="1" ht="15" customHeight="1">
      <c r="A34" s="142">
        <v>21</v>
      </c>
      <c r="B34" s="143" t="s">
        <v>193</v>
      </c>
      <c r="C34" s="119">
        <v>128</v>
      </c>
      <c r="D34" s="119">
        <v>0</v>
      </c>
      <c r="E34" s="80">
        <f t="shared" si="0"/>
        <v>0</v>
      </c>
      <c r="F34" s="135"/>
      <c r="G34" s="135"/>
      <c r="H34" s="80"/>
      <c r="I34" s="80"/>
      <c r="J34" s="80"/>
      <c r="K34" s="80"/>
      <c r="L34" s="135">
        <v>128</v>
      </c>
      <c r="M34" s="135">
        <v>0</v>
      </c>
      <c r="N34" s="80">
        <f t="shared" si="2"/>
        <v>0</v>
      </c>
      <c r="O34" s="119">
        <v>3900</v>
      </c>
      <c r="P34" s="119">
        <v>0</v>
      </c>
      <c r="Q34" s="213">
        <f t="shared" si="3"/>
        <v>0</v>
      </c>
      <c r="R34" s="119"/>
      <c r="S34" s="119"/>
      <c r="T34" s="144"/>
      <c r="U34" s="119"/>
      <c r="V34" s="119"/>
      <c r="W34" s="80"/>
      <c r="X34" s="135"/>
      <c r="Y34" s="135"/>
      <c r="Z34" s="80"/>
      <c r="AA34" s="145"/>
      <c r="AB34" s="145"/>
      <c r="AC34" s="80"/>
      <c r="AD34" s="135"/>
      <c r="AE34" s="135"/>
      <c r="AF34" s="80"/>
      <c r="AG34" s="119"/>
      <c r="AH34" s="119"/>
      <c r="AI34" s="128"/>
      <c r="AJ34" s="208">
        <v>3163.89</v>
      </c>
      <c r="AK34" s="208">
        <v>0</v>
      </c>
      <c r="AL34" s="210">
        <f t="shared" si="8"/>
        <v>0</v>
      </c>
    </row>
    <row r="35" spans="1:38" s="68" customFormat="1" ht="15" customHeight="1" thickBot="1">
      <c r="A35" s="142">
        <v>22</v>
      </c>
      <c r="B35" s="143" t="s">
        <v>210</v>
      </c>
      <c r="C35" s="119"/>
      <c r="D35" s="119"/>
      <c r="E35" s="80"/>
      <c r="F35" s="135"/>
      <c r="G35" s="135"/>
      <c r="H35" s="80"/>
      <c r="I35" s="80"/>
      <c r="J35" s="80"/>
      <c r="K35" s="80"/>
      <c r="L35" s="135"/>
      <c r="M35" s="135"/>
      <c r="N35" s="80"/>
      <c r="O35" s="119"/>
      <c r="P35" s="119"/>
      <c r="Q35" s="213"/>
      <c r="R35" s="119"/>
      <c r="S35" s="119"/>
      <c r="T35" s="218"/>
      <c r="U35" s="119"/>
      <c r="V35" s="119"/>
      <c r="W35" s="80"/>
      <c r="X35" s="135"/>
      <c r="Y35" s="135"/>
      <c r="Z35" s="80"/>
      <c r="AA35" s="145"/>
      <c r="AB35" s="145"/>
      <c r="AC35" s="80"/>
      <c r="AD35" s="135"/>
      <c r="AE35" s="135"/>
      <c r="AF35" s="80"/>
      <c r="AG35" s="119"/>
      <c r="AH35" s="119"/>
      <c r="AI35" s="80"/>
      <c r="AJ35" s="208">
        <v>1147.29</v>
      </c>
      <c r="AK35" s="208">
        <v>974.71</v>
      </c>
      <c r="AL35" s="210">
        <f t="shared" si="8"/>
        <v>84.957595725579409</v>
      </c>
    </row>
    <row r="36" spans="1:38" ht="14.25" customHeight="1" thickBot="1">
      <c r="A36" s="533" t="s">
        <v>62</v>
      </c>
      <c r="B36" s="534"/>
      <c r="C36" s="146">
        <f>SUM(C9:C35)</f>
        <v>67008</v>
      </c>
      <c r="D36" s="146">
        <f>SUM(D9:D34)</f>
        <v>53237</v>
      </c>
      <c r="E36" s="147">
        <f>D36/C36*100</f>
        <v>79.448722540592172</v>
      </c>
      <c r="F36" s="148">
        <f>SUM(F9:F34)</f>
        <v>1556</v>
      </c>
      <c r="G36" s="148">
        <f>SUM(G9:G34)</f>
        <v>1386</v>
      </c>
      <c r="H36" s="50">
        <f>G36*100/F36</f>
        <v>89.07455012853471</v>
      </c>
      <c r="I36" s="147"/>
      <c r="J36" s="147"/>
      <c r="K36" s="50"/>
      <c r="L36" s="148">
        <f>SUM(L9:L34)</f>
        <v>65452</v>
      </c>
      <c r="M36" s="148">
        <f>SUM(M9:M34)</f>
        <v>51851</v>
      </c>
      <c r="N36" s="50">
        <f t="shared" si="2"/>
        <v>79.219886328912793</v>
      </c>
      <c r="O36" s="146">
        <f>SUM(O9:O34)</f>
        <v>81419</v>
      </c>
      <c r="P36" s="146">
        <f>SUM(P9:P34)</f>
        <v>61045</v>
      </c>
      <c r="Q36" s="147">
        <f>P36/O36*100</f>
        <v>74.976356870018051</v>
      </c>
      <c r="R36" s="146">
        <f>SUM(R9:R34)</f>
        <v>1040</v>
      </c>
      <c r="S36" s="146">
        <f>SUM(S9:S34)</f>
        <v>969</v>
      </c>
      <c r="T36" s="147">
        <f>S36/R36*100</f>
        <v>93.17307692307692</v>
      </c>
      <c r="U36" s="146">
        <f>SUM(U9:U34)</f>
        <v>299</v>
      </c>
      <c r="V36" s="146">
        <f>SUM(V9:V34)</f>
        <v>299</v>
      </c>
      <c r="W36" s="147">
        <f>V36/U36*100</f>
        <v>100</v>
      </c>
      <c r="X36" s="148">
        <f>SUM(X9:X34)</f>
        <v>4171</v>
      </c>
      <c r="Y36" s="148">
        <f>SUM(Y9:Y34)</f>
        <v>3670</v>
      </c>
      <c r="Z36" s="50">
        <f>Y36*100/X36</f>
        <v>87.988491968352918</v>
      </c>
      <c r="AA36" s="146">
        <f>SUM(AA9:AA34)</f>
        <v>1006</v>
      </c>
      <c r="AB36" s="146">
        <f>SUM(AB9:AB34)</f>
        <v>827</v>
      </c>
      <c r="AC36" s="147">
        <f>AB36/AA36*100</f>
        <v>82.206759443339962</v>
      </c>
      <c r="AD36" s="148">
        <f>SUM(AD9:AD34)</f>
        <v>9500</v>
      </c>
      <c r="AE36" s="148">
        <f>SUM(AE9:AE34)</f>
        <v>8835</v>
      </c>
      <c r="AF36" s="50">
        <f>AE36*100/AD36</f>
        <v>93</v>
      </c>
      <c r="AG36" s="146"/>
      <c r="AH36" s="146"/>
      <c r="AI36" s="212"/>
      <c r="AJ36" s="214">
        <f>SUM(AJ9:AJ35)</f>
        <v>407163.5</v>
      </c>
      <c r="AK36" s="214">
        <f>SUM(AK9:AK35)</f>
        <v>376970.98</v>
      </c>
      <c r="AL36" s="217">
        <f t="shared" si="8"/>
        <v>92.58466930360899</v>
      </c>
    </row>
    <row r="37" spans="1:38">
      <c r="D37" s="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38" ht="14.25">
      <c r="D38" s="6"/>
      <c r="E38" s="67"/>
      <c r="F38" s="67"/>
      <c r="G38" s="67"/>
      <c r="H38" s="67"/>
      <c r="I38" s="67"/>
      <c r="J38" s="67"/>
      <c r="K38" s="67"/>
      <c r="L38" s="67"/>
      <c r="M38" s="67"/>
      <c r="N38" s="67"/>
    </row>
  </sheetData>
  <mergeCells count="56">
    <mergeCell ref="U2:AL2"/>
    <mergeCell ref="C2:T2"/>
    <mergeCell ref="Z6:Z8"/>
    <mergeCell ref="AA3:AF3"/>
    <mergeCell ref="AA4:AC5"/>
    <mergeCell ref="AD4:AF5"/>
    <mergeCell ref="AD6:AD8"/>
    <mergeCell ref="AE6:AE8"/>
    <mergeCell ref="AF6:AF8"/>
    <mergeCell ref="C4:E5"/>
    <mergeCell ref="R4:T5"/>
    <mergeCell ref="U4:W5"/>
    <mergeCell ref="X4:Z5"/>
    <mergeCell ref="AA6:AA8"/>
    <mergeCell ref="AB6:AB8"/>
    <mergeCell ref="AC6:AC8"/>
    <mergeCell ref="A36:B36"/>
    <mergeCell ref="T6:T8"/>
    <mergeCell ref="V6:V8"/>
    <mergeCell ref="W6:W8"/>
    <mergeCell ref="U6:U8"/>
    <mergeCell ref="P6:P8"/>
    <mergeCell ref="H6:H8"/>
    <mergeCell ref="I6:I8"/>
    <mergeCell ref="J6:J8"/>
    <mergeCell ref="B3:B8"/>
    <mergeCell ref="O6:O8"/>
    <mergeCell ref="L6:L8"/>
    <mergeCell ref="K6:K8"/>
    <mergeCell ref="I5:K5"/>
    <mergeCell ref="L5:N5"/>
    <mergeCell ref="AK3:AK8"/>
    <mergeCell ref="M6:M8"/>
    <mergeCell ref="N6:N8"/>
    <mergeCell ref="U3:Z3"/>
    <mergeCell ref="AG6:AG8"/>
    <mergeCell ref="AH6:AH8"/>
    <mergeCell ref="Q6:Q8"/>
    <mergeCell ref="R6:R8"/>
    <mergeCell ref="X6:X8"/>
    <mergeCell ref="AL3:AL8"/>
    <mergeCell ref="A3:A8"/>
    <mergeCell ref="E6:E8"/>
    <mergeCell ref="C6:C8"/>
    <mergeCell ref="S6:S8"/>
    <mergeCell ref="Y6:Y8"/>
    <mergeCell ref="C3:T3"/>
    <mergeCell ref="D6:D8"/>
    <mergeCell ref="AG3:AI5"/>
    <mergeCell ref="F4:N4"/>
    <mergeCell ref="O4:Q5"/>
    <mergeCell ref="F5:H5"/>
    <mergeCell ref="AJ3:AJ8"/>
    <mergeCell ref="F6:F8"/>
    <mergeCell ref="G6:G8"/>
    <mergeCell ref="AI6:AI8"/>
  </mergeCells>
  <phoneticPr fontId="8" type="noConversion"/>
  <pageMargins left="0" right="0" top="0" bottom="0" header="0" footer="0"/>
  <pageSetup paperSize="9" scale="90" orientation="landscape" r:id="rId1"/>
  <headerFooter alignWithMargins="0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J87"/>
  <sheetViews>
    <sheetView topLeftCell="B1" workbookViewId="0">
      <pane xSplit="2" ySplit="4" topLeftCell="D29" activePane="bottomRight" state="frozen"/>
      <selection activeCell="B1" sqref="B1"/>
      <selection pane="topRight" activeCell="D1" sqref="D1"/>
      <selection pane="bottomLeft" activeCell="B5" sqref="B5"/>
      <selection pane="bottomRight" activeCell="M3" sqref="M3:O3"/>
    </sheetView>
  </sheetViews>
  <sheetFormatPr defaultRowHeight="12.75"/>
  <cols>
    <col min="1" max="1" width="3.5703125" hidden="1" customWidth="1"/>
    <col min="2" max="2" width="5.42578125" style="349" customWidth="1"/>
    <col min="3" max="3" width="27.28515625" customWidth="1"/>
    <col min="4" max="4" width="10.7109375" customWidth="1"/>
    <col min="5" max="5" width="10.85546875" customWidth="1"/>
    <col min="6" max="6" width="7.7109375" customWidth="1"/>
    <col min="7" max="8" width="10.85546875" customWidth="1"/>
    <col min="9" max="9" width="8.5703125" customWidth="1"/>
    <col min="10" max="10" width="10.7109375" customWidth="1"/>
    <col min="11" max="11" width="10.85546875" customWidth="1"/>
    <col min="12" max="12" width="8.140625" customWidth="1"/>
    <col min="13" max="14" width="9.5703125" customWidth="1"/>
    <col min="15" max="17" width="8.85546875" customWidth="1"/>
    <col min="18" max="18" width="7.7109375" customWidth="1"/>
    <col min="19" max="20" width="9.7109375" customWidth="1"/>
    <col min="21" max="21" width="8.5703125" customWidth="1"/>
    <col min="22" max="22" width="9.5703125" customWidth="1"/>
    <col min="23" max="23" width="9.7109375" customWidth="1"/>
    <col min="24" max="24" width="8.7109375" customWidth="1"/>
  </cols>
  <sheetData>
    <row r="1" spans="1:24" ht="0.75" customHeight="1">
      <c r="A1" s="30"/>
      <c r="B1" s="343"/>
      <c r="C1" s="544" t="s">
        <v>248</v>
      </c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</row>
    <row r="2" spans="1:24" ht="66" customHeight="1">
      <c r="A2" s="32"/>
      <c r="B2" s="343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</row>
    <row r="3" spans="1:24" ht="24.75" customHeight="1">
      <c r="A3" s="33"/>
      <c r="B3" s="344" t="s">
        <v>237</v>
      </c>
      <c r="C3" s="549" t="s">
        <v>1</v>
      </c>
      <c r="D3" s="516" t="s">
        <v>98</v>
      </c>
      <c r="E3" s="510"/>
      <c r="F3" s="511"/>
      <c r="G3" s="516" t="s">
        <v>161</v>
      </c>
      <c r="H3" s="510"/>
      <c r="I3" s="511"/>
      <c r="J3" s="516" t="s">
        <v>231</v>
      </c>
      <c r="K3" s="510"/>
      <c r="L3" s="511"/>
      <c r="M3" s="546" t="s">
        <v>254</v>
      </c>
      <c r="N3" s="547"/>
      <c r="O3" s="548"/>
      <c r="P3" s="455" t="s">
        <v>140</v>
      </c>
      <c r="Q3" s="455"/>
      <c r="R3" s="516"/>
      <c r="S3" s="528" t="s">
        <v>201</v>
      </c>
      <c r="T3" s="529"/>
      <c r="U3" s="530"/>
      <c r="V3" s="528" t="s">
        <v>200</v>
      </c>
      <c r="W3" s="529"/>
      <c r="X3" s="530"/>
    </row>
    <row r="4" spans="1:24" ht="16.5" customHeight="1">
      <c r="A4" s="33"/>
      <c r="B4" s="345"/>
      <c r="C4" s="550"/>
      <c r="D4" s="20" t="s">
        <v>77</v>
      </c>
      <c r="E4" s="20" t="s">
        <v>6</v>
      </c>
      <c r="F4" s="20" t="s">
        <v>78</v>
      </c>
      <c r="G4" s="20" t="s">
        <v>77</v>
      </c>
      <c r="H4" s="20" t="s">
        <v>6</v>
      </c>
      <c r="I4" s="20" t="s">
        <v>78</v>
      </c>
      <c r="J4" s="20" t="s">
        <v>77</v>
      </c>
      <c r="K4" s="20" t="s">
        <v>6</v>
      </c>
      <c r="L4" s="20" t="s">
        <v>78</v>
      </c>
      <c r="M4" s="20" t="s">
        <v>77</v>
      </c>
      <c r="N4" s="20" t="s">
        <v>6</v>
      </c>
      <c r="O4" s="20" t="s">
        <v>78</v>
      </c>
      <c r="P4" s="20" t="s">
        <v>77</v>
      </c>
      <c r="Q4" s="20" t="s">
        <v>6</v>
      </c>
      <c r="R4" s="138" t="s">
        <v>78</v>
      </c>
      <c r="S4" s="20" t="s">
        <v>77</v>
      </c>
      <c r="T4" s="20" t="s">
        <v>6</v>
      </c>
      <c r="U4" s="138" t="s">
        <v>78</v>
      </c>
      <c r="V4" s="20" t="s">
        <v>77</v>
      </c>
      <c r="W4" s="20" t="s">
        <v>6</v>
      </c>
      <c r="X4" s="20" t="s">
        <v>78</v>
      </c>
    </row>
    <row r="5" spans="1:24" ht="14.25" customHeight="1">
      <c r="A5" s="33">
        <v>1</v>
      </c>
      <c r="B5" s="346">
        <v>1</v>
      </c>
      <c r="C5" s="60" t="s">
        <v>79</v>
      </c>
      <c r="D5" s="92"/>
      <c r="E5" s="92"/>
      <c r="F5" s="92"/>
      <c r="G5" s="92"/>
      <c r="H5" s="92"/>
      <c r="I5" s="93"/>
      <c r="J5" s="92">
        <v>3920</v>
      </c>
      <c r="K5" s="92">
        <v>2313</v>
      </c>
      <c r="L5" s="93">
        <f>K5/J5*100</f>
        <v>59.005102040816325</v>
      </c>
      <c r="M5" s="92"/>
      <c r="N5" s="92"/>
      <c r="O5" s="92"/>
      <c r="P5" s="92"/>
      <c r="Q5" s="92"/>
      <c r="R5" s="152"/>
      <c r="S5" s="202">
        <v>1540</v>
      </c>
      <c r="T5" s="202">
        <v>302</v>
      </c>
      <c r="U5" s="203">
        <f>T5*100/S5</f>
        <v>19.61038961038961</v>
      </c>
      <c r="V5" s="126"/>
      <c r="W5" s="126"/>
      <c r="X5" s="126"/>
    </row>
    <row r="6" spans="1:24" ht="14.25" customHeight="1">
      <c r="A6" s="33">
        <v>2</v>
      </c>
      <c r="B6" s="346">
        <v>2</v>
      </c>
      <c r="C6" s="60" t="s">
        <v>80</v>
      </c>
      <c r="D6" s="92">
        <v>824</v>
      </c>
      <c r="E6" s="92">
        <v>824</v>
      </c>
      <c r="F6" s="93">
        <f>E6/D6*100</f>
        <v>100</v>
      </c>
      <c r="G6" s="92">
        <v>1664</v>
      </c>
      <c r="H6" s="92">
        <v>1664</v>
      </c>
      <c r="I6" s="93">
        <f>H6/G6*100</f>
        <v>100</v>
      </c>
      <c r="J6" s="92">
        <v>17167</v>
      </c>
      <c r="K6" s="92">
        <v>17167</v>
      </c>
      <c r="L6" s="93">
        <f t="shared" ref="L6:L77" si="0">K6/J6*100</f>
        <v>100</v>
      </c>
      <c r="M6" s="92"/>
      <c r="N6" s="92">
        <v>3</v>
      </c>
      <c r="O6" s="92">
        <v>0</v>
      </c>
      <c r="P6" s="92"/>
      <c r="Q6" s="92"/>
      <c r="R6" s="152"/>
      <c r="S6" s="202">
        <v>1934</v>
      </c>
      <c r="T6" s="202">
        <v>1408</v>
      </c>
      <c r="U6" s="203">
        <f t="shared" ref="U6" si="1">T6*100/S6</f>
        <v>72.802481902792138</v>
      </c>
      <c r="V6" s="126"/>
      <c r="W6" s="126"/>
      <c r="X6" s="126"/>
    </row>
    <row r="7" spans="1:24" ht="14.25" customHeight="1">
      <c r="A7" s="33">
        <v>3</v>
      </c>
      <c r="B7" s="346">
        <v>3</v>
      </c>
      <c r="C7" s="60" t="s">
        <v>81</v>
      </c>
      <c r="D7" s="92"/>
      <c r="E7" s="92"/>
      <c r="F7" s="93"/>
      <c r="G7" s="92"/>
      <c r="H7" s="92"/>
      <c r="I7" s="92"/>
      <c r="J7" s="92">
        <v>5928</v>
      </c>
      <c r="K7" s="92">
        <v>5928</v>
      </c>
      <c r="L7" s="93">
        <f>K7/J7*100</f>
        <v>100</v>
      </c>
      <c r="M7" s="92"/>
      <c r="N7" s="92"/>
      <c r="O7" s="92"/>
      <c r="P7" s="92"/>
      <c r="Q7" s="92"/>
      <c r="R7" s="152"/>
      <c r="S7" s="202">
        <v>550</v>
      </c>
      <c r="T7" s="202">
        <v>485</v>
      </c>
      <c r="U7" s="203">
        <f>T7*100/S7</f>
        <v>88.181818181818187</v>
      </c>
      <c r="V7" s="126"/>
      <c r="W7" s="126"/>
      <c r="X7" s="126"/>
    </row>
    <row r="8" spans="1:24" ht="14.25" customHeight="1">
      <c r="A8" s="33">
        <v>4</v>
      </c>
      <c r="B8" s="346">
        <v>4</v>
      </c>
      <c r="C8" s="60" t="s">
        <v>82</v>
      </c>
      <c r="D8" s="92">
        <v>864</v>
      </c>
      <c r="E8" s="92">
        <v>647</v>
      </c>
      <c r="F8" s="93">
        <f>E8/D8*100</f>
        <v>74.884259259259252</v>
      </c>
      <c r="G8" s="92">
        <v>560</v>
      </c>
      <c r="H8" s="92">
        <v>270</v>
      </c>
      <c r="I8" s="93">
        <v>48.2</v>
      </c>
      <c r="J8" s="92">
        <v>10112</v>
      </c>
      <c r="K8" s="92">
        <v>6096</v>
      </c>
      <c r="L8" s="93">
        <f t="shared" si="0"/>
        <v>60.284810126582279</v>
      </c>
      <c r="M8" s="92"/>
      <c r="N8" s="92">
        <v>1</v>
      </c>
      <c r="O8" s="92"/>
      <c r="P8" s="92"/>
      <c r="Q8" s="92"/>
      <c r="R8" s="152"/>
      <c r="S8" s="202">
        <v>905</v>
      </c>
      <c r="T8" s="202">
        <v>477</v>
      </c>
      <c r="U8" s="203">
        <f>T8*100/S8</f>
        <v>52.707182320441987</v>
      </c>
      <c r="V8" s="126"/>
      <c r="W8" s="126"/>
      <c r="X8" s="126"/>
    </row>
    <row r="9" spans="1:24" ht="14.25" customHeight="1">
      <c r="A9" s="33">
        <v>5</v>
      </c>
      <c r="B9" s="346">
        <v>5</v>
      </c>
      <c r="C9" s="60" t="s">
        <v>83</v>
      </c>
      <c r="D9" s="92">
        <v>432</v>
      </c>
      <c r="E9" s="92">
        <v>309</v>
      </c>
      <c r="F9" s="93">
        <f>E9/D9*100</f>
        <v>71.527777777777786</v>
      </c>
      <c r="G9" s="92">
        <v>120</v>
      </c>
      <c r="H9" s="92">
        <v>29</v>
      </c>
      <c r="I9" s="93">
        <v>24.2</v>
      </c>
      <c r="J9" s="92">
        <v>8928</v>
      </c>
      <c r="K9" s="92">
        <v>7532</v>
      </c>
      <c r="L9" s="93">
        <f t="shared" si="0"/>
        <v>84.363799283154123</v>
      </c>
      <c r="M9" s="92"/>
      <c r="N9" s="92">
        <v>3</v>
      </c>
      <c r="O9" s="92"/>
      <c r="P9" s="92"/>
      <c r="Q9" s="92"/>
      <c r="R9" s="152"/>
      <c r="S9" s="202">
        <v>928</v>
      </c>
      <c r="T9" s="202">
        <v>928</v>
      </c>
      <c r="U9" s="203">
        <f>T9*100/S9</f>
        <v>100</v>
      </c>
      <c r="V9" s="126"/>
      <c r="W9" s="126"/>
      <c r="X9" s="126"/>
    </row>
    <row r="10" spans="1:24" ht="14.25" customHeight="1">
      <c r="A10" s="33">
        <v>6</v>
      </c>
      <c r="B10" s="346">
        <v>6</v>
      </c>
      <c r="C10" s="60" t="s">
        <v>84</v>
      </c>
      <c r="D10" s="92"/>
      <c r="E10" s="92"/>
      <c r="F10" s="92"/>
      <c r="G10" s="92"/>
      <c r="H10" s="92"/>
      <c r="I10" s="92"/>
      <c r="J10" s="92">
        <v>9760</v>
      </c>
      <c r="K10" s="92">
        <v>8539</v>
      </c>
      <c r="L10" s="93">
        <f t="shared" si="0"/>
        <v>87.489754098360649</v>
      </c>
      <c r="M10" s="92"/>
      <c r="N10" s="92">
        <v>8</v>
      </c>
      <c r="O10" s="92">
        <v>0</v>
      </c>
      <c r="P10" s="92"/>
      <c r="Q10" s="92"/>
      <c r="R10" s="152"/>
      <c r="S10" s="202">
        <v>759</v>
      </c>
      <c r="T10" s="202">
        <v>591</v>
      </c>
      <c r="U10" s="203">
        <f t="shared" ref="U10:U17" si="2">T10*100/S10</f>
        <v>77.865612648221344</v>
      </c>
      <c r="V10" s="126"/>
      <c r="W10" s="126"/>
      <c r="X10" s="126"/>
    </row>
    <row r="11" spans="1:24" ht="14.25" customHeight="1">
      <c r="A11" s="33">
        <v>7</v>
      </c>
      <c r="B11" s="346">
        <v>7</v>
      </c>
      <c r="C11" s="60" t="s">
        <v>85</v>
      </c>
      <c r="D11" s="92">
        <v>992</v>
      </c>
      <c r="E11" s="92">
        <v>835</v>
      </c>
      <c r="F11" s="93">
        <f>E11/D11*100</f>
        <v>84.173387096774192</v>
      </c>
      <c r="G11" s="92">
        <v>616</v>
      </c>
      <c r="H11" s="92">
        <v>325</v>
      </c>
      <c r="I11" s="93">
        <f>H11/G11*100</f>
        <v>52.759740259740262</v>
      </c>
      <c r="J11" s="92">
        <v>6740</v>
      </c>
      <c r="K11" s="92">
        <v>6740</v>
      </c>
      <c r="L11" s="93">
        <f t="shared" si="0"/>
        <v>100</v>
      </c>
      <c r="M11" s="92"/>
      <c r="N11" s="92"/>
      <c r="O11" s="92"/>
      <c r="P11" s="92"/>
      <c r="Q11" s="92"/>
      <c r="R11" s="152"/>
      <c r="S11" s="202">
        <v>788</v>
      </c>
      <c r="T11" s="202">
        <v>514</v>
      </c>
      <c r="U11" s="203">
        <f t="shared" si="2"/>
        <v>65.228426395939081</v>
      </c>
      <c r="V11" s="126"/>
      <c r="W11" s="126"/>
      <c r="X11" s="126"/>
    </row>
    <row r="12" spans="1:24" ht="12.75" customHeight="1">
      <c r="A12" s="33"/>
      <c r="B12" s="341">
        <v>8</v>
      </c>
      <c r="C12" s="219" t="s">
        <v>214</v>
      </c>
      <c r="D12" s="92"/>
      <c r="E12" s="92"/>
      <c r="F12" s="93"/>
      <c r="G12" s="92"/>
      <c r="H12" s="92"/>
      <c r="I12" s="93"/>
      <c r="J12" s="92"/>
      <c r="K12" s="92"/>
      <c r="L12" s="93"/>
      <c r="M12" s="92"/>
      <c r="N12" s="92">
        <v>1</v>
      </c>
      <c r="O12" s="92"/>
      <c r="P12" s="92"/>
      <c r="Q12" s="92"/>
      <c r="R12" s="152"/>
      <c r="S12" s="202">
        <v>95</v>
      </c>
      <c r="T12" s="202">
        <v>0</v>
      </c>
      <c r="U12" s="203">
        <f t="shared" si="2"/>
        <v>0</v>
      </c>
      <c r="V12" s="126"/>
      <c r="W12" s="126"/>
      <c r="X12" s="126"/>
    </row>
    <row r="13" spans="1:24" ht="14.25" customHeight="1">
      <c r="A13" s="33"/>
      <c r="B13" s="341">
        <v>9</v>
      </c>
      <c r="C13" s="219" t="s">
        <v>215</v>
      </c>
      <c r="D13" s="92"/>
      <c r="E13" s="92"/>
      <c r="F13" s="93"/>
      <c r="G13" s="92"/>
      <c r="H13" s="92"/>
      <c r="I13" s="93"/>
      <c r="J13" s="92"/>
      <c r="K13" s="92"/>
      <c r="L13" s="93"/>
      <c r="M13" s="92"/>
      <c r="N13" s="92"/>
      <c r="O13" s="92"/>
      <c r="P13" s="92"/>
      <c r="Q13" s="92"/>
      <c r="R13" s="152"/>
      <c r="S13" s="202"/>
      <c r="T13" s="202"/>
      <c r="U13" s="203">
        <v>0</v>
      </c>
      <c r="V13" s="126"/>
      <c r="W13" s="126"/>
      <c r="X13" s="126"/>
    </row>
    <row r="14" spans="1:24" ht="14.25" customHeight="1">
      <c r="A14" s="33"/>
      <c r="B14" s="341">
        <v>10</v>
      </c>
      <c r="C14" s="219" t="s">
        <v>216</v>
      </c>
      <c r="D14" s="92"/>
      <c r="E14" s="92"/>
      <c r="F14" s="93"/>
      <c r="G14" s="92"/>
      <c r="H14" s="92"/>
      <c r="I14" s="93"/>
      <c r="J14" s="92"/>
      <c r="K14" s="92"/>
      <c r="L14" s="93"/>
      <c r="M14" s="92"/>
      <c r="N14" s="92"/>
      <c r="O14" s="92"/>
      <c r="P14" s="92"/>
      <c r="Q14" s="92"/>
      <c r="R14" s="152"/>
      <c r="S14" s="202"/>
      <c r="T14" s="202"/>
      <c r="U14" s="203">
        <v>0</v>
      </c>
      <c r="V14" s="126"/>
      <c r="W14" s="126"/>
      <c r="X14" s="126"/>
    </row>
    <row r="15" spans="1:24" ht="14.25" customHeight="1">
      <c r="A15" s="33"/>
      <c r="B15" s="341">
        <v>11</v>
      </c>
      <c r="C15" s="219" t="s">
        <v>217</v>
      </c>
      <c r="D15" s="92"/>
      <c r="E15" s="92"/>
      <c r="F15" s="93"/>
      <c r="G15" s="92"/>
      <c r="H15" s="92"/>
      <c r="I15" s="93"/>
      <c r="J15" s="92"/>
      <c r="K15" s="92"/>
      <c r="L15" s="93"/>
      <c r="M15" s="92"/>
      <c r="N15" s="92"/>
      <c r="O15" s="92"/>
      <c r="P15" s="92"/>
      <c r="Q15" s="92"/>
      <c r="R15" s="152"/>
      <c r="S15" s="202">
        <v>104</v>
      </c>
      <c r="T15" s="202">
        <v>104</v>
      </c>
      <c r="U15" s="203">
        <f t="shared" si="2"/>
        <v>100</v>
      </c>
      <c r="V15" s="126"/>
      <c r="W15" s="126"/>
      <c r="X15" s="126"/>
    </row>
    <row r="16" spans="1:24" ht="14.25" customHeight="1">
      <c r="A16" s="33"/>
      <c r="B16" s="341">
        <v>12</v>
      </c>
      <c r="C16" s="219" t="s">
        <v>218</v>
      </c>
      <c r="D16" s="92"/>
      <c r="E16" s="92">
        <v>1</v>
      </c>
      <c r="F16" s="93"/>
      <c r="G16" s="92"/>
      <c r="H16" s="92"/>
      <c r="I16" s="93"/>
      <c r="J16" s="92"/>
      <c r="K16" s="92"/>
      <c r="L16" s="93"/>
      <c r="M16" s="92"/>
      <c r="N16" s="92"/>
      <c r="O16" s="92"/>
      <c r="P16" s="92"/>
      <c r="Q16" s="92"/>
      <c r="R16" s="152"/>
      <c r="S16" s="202">
        <v>80</v>
      </c>
      <c r="T16" s="202">
        <v>0</v>
      </c>
      <c r="U16" s="203">
        <f t="shared" si="2"/>
        <v>0</v>
      </c>
      <c r="V16" s="126"/>
      <c r="W16" s="126"/>
      <c r="X16" s="126"/>
    </row>
    <row r="17" spans="1:24" ht="14.25" customHeight="1">
      <c r="A17" s="33"/>
      <c r="B17" s="341">
        <v>13</v>
      </c>
      <c r="C17" s="220" t="s">
        <v>219</v>
      </c>
      <c r="D17" s="92"/>
      <c r="E17" s="92"/>
      <c r="F17" s="93"/>
      <c r="G17" s="92"/>
      <c r="H17" s="92"/>
      <c r="I17" s="93"/>
      <c r="J17" s="92"/>
      <c r="K17" s="92"/>
      <c r="L17" s="93"/>
      <c r="M17" s="92"/>
      <c r="N17" s="92"/>
      <c r="O17" s="92"/>
      <c r="P17" s="92"/>
      <c r="Q17" s="92"/>
      <c r="R17" s="152"/>
      <c r="S17" s="202">
        <v>64</v>
      </c>
      <c r="T17" s="202">
        <v>64</v>
      </c>
      <c r="U17" s="203">
        <f t="shared" si="2"/>
        <v>100</v>
      </c>
      <c r="V17" s="126"/>
      <c r="W17" s="126"/>
      <c r="X17" s="126"/>
    </row>
    <row r="18" spans="1:24" ht="14.25" customHeight="1" thickBot="1">
      <c r="A18" s="33"/>
      <c r="B18" s="342">
        <v>14</v>
      </c>
      <c r="C18" s="221" t="s">
        <v>220</v>
      </c>
      <c r="D18" s="94"/>
      <c r="E18" s="94"/>
      <c r="F18" s="95"/>
      <c r="G18" s="94"/>
      <c r="H18" s="94"/>
      <c r="I18" s="95"/>
      <c r="J18" s="94"/>
      <c r="K18" s="94"/>
      <c r="L18" s="95"/>
      <c r="M18" s="94"/>
      <c r="N18" s="94"/>
      <c r="O18" s="94"/>
      <c r="P18" s="94"/>
      <c r="Q18" s="94"/>
      <c r="R18" s="153"/>
      <c r="S18" s="262"/>
      <c r="T18" s="262"/>
      <c r="U18" s="203">
        <v>0</v>
      </c>
      <c r="V18" s="139"/>
      <c r="W18" s="139"/>
      <c r="X18" s="139"/>
    </row>
    <row r="19" spans="1:24" ht="14.25" customHeight="1" thickBot="1">
      <c r="A19" s="33"/>
      <c r="B19" s="450" t="s">
        <v>18</v>
      </c>
      <c r="C19" s="451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>
        <f t="shared" ref="S19:W19" si="3">S12+S13+S14+S15+S16+S17+S18</f>
        <v>343</v>
      </c>
      <c r="T19" s="340">
        <f t="shared" si="3"/>
        <v>168</v>
      </c>
      <c r="U19" s="105">
        <f>T19*100/S19</f>
        <v>48.979591836734691</v>
      </c>
      <c r="V19" s="340">
        <f t="shared" si="3"/>
        <v>0</v>
      </c>
      <c r="W19" s="340">
        <f t="shared" si="3"/>
        <v>0</v>
      </c>
      <c r="X19" s="340">
        <v>0</v>
      </c>
    </row>
    <row r="20" spans="1:24" ht="14.25" customHeight="1" thickBot="1">
      <c r="A20" s="33">
        <v>8</v>
      </c>
      <c r="B20" s="345">
        <v>15</v>
      </c>
      <c r="C20" s="120" t="s">
        <v>86</v>
      </c>
      <c r="D20" s="96">
        <v>280</v>
      </c>
      <c r="E20" s="96">
        <v>280</v>
      </c>
      <c r="F20" s="97">
        <v>100</v>
      </c>
      <c r="G20" s="96">
        <v>288</v>
      </c>
      <c r="H20" s="96">
        <v>139</v>
      </c>
      <c r="I20" s="97">
        <v>48.3</v>
      </c>
      <c r="J20" s="96">
        <v>10528</v>
      </c>
      <c r="K20" s="96">
        <v>10528</v>
      </c>
      <c r="L20" s="97">
        <f t="shared" si="0"/>
        <v>100</v>
      </c>
      <c r="M20" s="96"/>
      <c r="N20" s="96">
        <v>3</v>
      </c>
      <c r="O20" s="96"/>
      <c r="P20" s="96"/>
      <c r="Q20" s="96"/>
      <c r="R20" s="154"/>
      <c r="S20" s="204">
        <v>1029</v>
      </c>
      <c r="T20" s="204">
        <v>495</v>
      </c>
      <c r="U20" s="105">
        <f t="shared" ref="U20:U33" si="4">T20*100/S20</f>
        <v>48.104956268221578</v>
      </c>
      <c r="V20" s="39"/>
      <c r="W20" s="39"/>
      <c r="X20" s="340"/>
    </row>
    <row r="21" spans="1:24" ht="14.25" customHeight="1" thickBot="1">
      <c r="A21" s="33">
        <v>9</v>
      </c>
      <c r="B21" s="346">
        <v>16</v>
      </c>
      <c r="C21" s="60" t="s">
        <v>87</v>
      </c>
      <c r="D21" s="92"/>
      <c r="E21" s="92">
        <v>1</v>
      </c>
      <c r="F21" s="93"/>
      <c r="G21" s="92"/>
      <c r="H21" s="92"/>
      <c r="I21" s="92"/>
      <c r="J21" s="92">
        <v>5850</v>
      </c>
      <c r="K21" s="92">
        <v>5245</v>
      </c>
      <c r="L21" s="93">
        <f t="shared" si="0"/>
        <v>89.658119658119659</v>
      </c>
      <c r="M21" s="92"/>
      <c r="N21" s="92"/>
      <c r="O21" s="92"/>
      <c r="P21" s="92"/>
      <c r="Q21" s="92"/>
      <c r="R21" s="152"/>
      <c r="S21" s="202">
        <v>484</v>
      </c>
      <c r="T21" s="202">
        <v>0</v>
      </c>
      <c r="U21" s="105">
        <f t="shared" si="4"/>
        <v>0</v>
      </c>
      <c r="V21" s="126"/>
      <c r="W21" s="126"/>
      <c r="X21" s="340"/>
    </row>
    <row r="22" spans="1:24" ht="14.25" customHeight="1" thickBot="1">
      <c r="A22" s="33">
        <v>10</v>
      </c>
      <c r="B22" s="346">
        <v>17</v>
      </c>
      <c r="C22" s="60" t="s">
        <v>194</v>
      </c>
      <c r="D22" s="92">
        <v>160</v>
      </c>
      <c r="E22" s="92">
        <v>41</v>
      </c>
      <c r="F22" s="93">
        <v>25.6</v>
      </c>
      <c r="G22" s="92">
        <v>232</v>
      </c>
      <c r="H22" s="92">
        <v>0</v>
      </c>
      <c r="I22" s="93">
        <v>0</v>
      </c>
      <c r="J22" s="92">
        <v>7376</v>
      </c>
      <c r="K22" s="92">
        <v>6338</v>
      </c>
      <c r="L22" s="93">
        <f t="shared" si="0"/>
        <v>85.927331887201731</v>
      </c>
      <c r="M22" s="92"/>
      <c r="N22" s="92"/>
      <c r="O22" s="92"/>
      <c r="P22" s="92"/>
      <c r="Q22" s="92"/>
      <c r="R22" s="152"/>
      <c r="S22" s="202">
        <v>738</v>
      </c>
      <c r="T22" s="202">
        <v>711</v>
      </c>
      <c r="U22" s="105">
        <f t="shared" si="4"/>
        <v>96.341463414634148</v>
      </c>
      <c r="V22" s="126"/>
      <c r="W22" s="126"/>
      <c r="X22" s="340"/>
    </row>
    <row r="23" spans="1:24" ht="14.25" customHeight="1" thickBot="1">
      <c r="A23" s="33">
        <v>11</v>
      </c>
      <c r="B23" s="346">
        <v>18</v>
      </c>
      <c r="C23" s="60" t="s">
        <v>88</v>
      </c>
      <c r="D23" s="92">
        <v>289</v>
      </c>
      <c r="E23" s="92">
        <v>289</v>
      </c>
      <c r="F23" s="93">
        <v>100</v>
      </c>
      <c r="G23" s="92">
        <v>355</v>
      </c>
      <c r="H23" s="92">
        <v>355</v>
      </c>
      <c r="I23" s="93">
        <f>H23/G23*100</f>
        <v>100</v>
      </c>
      <c r="J23" s="92">
        <v>10276</v>
      </c>
      <c r="K23" s="92">
        <v>9563</v>
      </c>
      <c r="L23" s="93">
        <f t="shared" si="0"/>
        <v>93.061502530167388</v>
      </c>
      <c r="M23" s="92"/>
      <c r="N23" s="92"/>
      <c r="O23" s="92"/>
      <c r="P23" s="92"/>
      <c r="Q23" s="92"/>
      <c r="R23" s="152"/>
      <c r="S23" s="202">
        <v>398</v>
      </c>
      <c r="T23" s="202">
        <v>163</v>
      </c>
      <c r="U23" s="105">
        <f t="shared" si="4"/>
        <v>40.954773869346731</v>
      </c>
      <c r="V23" s="126"/>
      <c r="W23" s="126"/>
      <c r="X23" s="340"/>
    </row>
    <row r="24" spans="1:24" ht="14.25" customHeight="1" thickBot="1">
      <c r="A24" s="33">
        <v>12</v>
      </c>
      <c r="B24" s="346">
        <v>19</v>
      </c>
      <c r="C24" s="60" t="s">
        <v>89</v>
      </c>
      <c r="D24" s="92">
        <v>200</v>
      </c>
      <c r="E24" s="92">
        <v>61</v>
      </c>
      <c r="F24" s="93">
        <f>E24/D24*100</f>
        <v>30.5</v>
      </c>
      <c r="G24" s="92">
        <v>80</v>
      </c>
      <c r="H24" s="92">
        <v>0</v>
      </c>
      <c r="I24" s="92">
        <v>0</v>
      </c>
      <c r="J24" s="92">
        <v>7304</v>
      </c>
      <c r="K24" s="92">
        <v>5081</v>
      </c>
      <c r="L24" s="93">
        <f t="shared" si="0"/>
        <v>69.564622124863078</v>
      </c>
      <c r="M24" s="92"/>
      <c r="N24" s="92"/>
      <c r="O24" s="92"/>
      <c r="P24" s="92"/>
      <c r="Q24" s="92"/>
      <c r="R24" s="152"/>
      <c r="S24" s="202">
        <v>401</v>
      </c>
      <c r="T24" s="202">
        <v>319</v>
      </c>
      <c r="U24" s="105">
        <f t="shared" si="4"/>
        <v>79.551122194513709</v>
      </c>
      <c r="V24" s="126"/>
      <c r="W24" s="126"/>
      <c r="X24" s="340"/>
    </row>
    <row r="25" spans="1:24" ht="14.25" customHeight="1" thickBot="1">
      <c r="A25" s="33">
        <v>13</v>
      </c>
      <c r="B25" s="346">
        <v>20</v>
      </c>
      <c r="C25" s="60" t="s">
        <v>90</v>
      </c>
      <c r="D25" s="92">
        <v>175</v>
      </c>
      <c r="E25" s="92">
        <v>4</v>
      </c>
      <c r="F25" s="92">
        <v>2.2999999999999998</v>
      </c>
      <c r="G25" s="92">
        <v>70</v>
      </c>
      <c r="H25" s="92">
        <v>0</v>
      </c>
      <c r="I25" s="92">
        <v>0</v>
      </c>
      <c r="J25" s="92">
        <v>10007</v>
      </c>
      <c r="K25" s="92">
        <v>7665</v>
      </c>
      <c r="L25" s="93">
        <f t="shared" si="0"/>
        <v>76.596382532227437</v>
      </c>
      <c r="M25" s="92"/>
      <c r="N25" s="92"/>
      <c r="O25" s="92"/>
      <c r="P25" s="92"/>
      <c r="Q25" s="92"/>
      <c r="R25" s="152"/>
      <c r="S25" s="202">
        <v>710</v>
      </c>
      <c r="T25" s="202">
        <v>387</v>
      </c>
      <c r="U25" s="105">
        <f t="shared" si="4"/>
        <v>54.507042253521128</v>
      </c>
      <c r="V25" s="126"/>
      <c r="W25" s="126"/>
      <c r="X25" s="340"/>
    </row>
    <row r="26" spans="1:24" ht="14.25" customHeight="1" thickBot="1">
      <c r="A26" s="33">
        <v>14</v>
      </c>
      <c r="B26" s="346">
        <v>21</v>
      </c>
      <c r="C26" s="60" t="s">
        <v>91</v>
      </c>
      <c r="D26" s="92">
        <v>468</v>
      </c>
      <c r="E26" s="92">
        <v>156</v>
      </c>
      <c r="F26" s="93">
        <f>E26/D26*100</f>
        <v>33.333333333333329</v>
      </c>
      <c r="G26" s="92">
        <v>302</v>
      </c>
      <c r="H26" s="92">
        <v>79</v>
      </c>
      <c r="I26" s="93">
        <f>H26/G26*100</f>
        <v>26.158940397350992</v>
      </c>
      <c r="J26" s="92">
        <v>5536</v>
      </c>
      <c r="K26" s="92">
        <v>4107</v>
      </c>
      <c r="L26" s="93">
        <f t="shared" si="0"/>
        <v>74.187138728323703</v>
      </c>
      <c r="M26" s="92"/>
      <c r="N26" s="92"/>
      <c r="O26" s="92"/>
      <c r="P26" s="92"/>
      <c r="Q26" s="92"/>
      <c r="R26" s="152"/>
      <c r="S26" s="202">
        <v>364</v>
      </c>
      <c r="T26" s="202">
        <v>143</v>
      </c>
      <c r="U26" s="105">
        <f t="shared" si="4"/>
        <v>39.285714285714285</v>
      </c>
      <c r="V26" s="126"/>
      <c r="W26" s="126"/>
      <c r="X26" s="340"/>
    </row>
    <row r="27" spans="1:24" ht="14.25" customHeight="1" thickBot="1">
      <c r="A27" s="33">
        <v>15</v>
      </c>
      <c r="B27" s="346">
        <v>22</v>
      </c>
      <c r="C27" s="60" t="s">
        <v>92</v>
      </c>
      <c r="D27" s="92"/>
      <c r="E27" s="92"/>
      <c r="F27" s="92">
        <v>0</v>
      </c>
      <c r="G27" s="92"/>
      <c r="H27" s="92"/>
      <c r="I27" s="92"/>
      <c r="J27" s="92">
        <v>7656</v>
      </c>
      <c r="K27" s="92">
        <v>7314</v>
      </c>
      <c r="L27" s="93">
        <f t="shared" si="0"/>
        <v>95.532915360501562</v>
      </c>
      <c r="M27" s="92"/>
      <c r="N27" s="92"/>
      <c r="O27" s="92"/>
      <c r="P27" s="92"/>
      <c r="Q27" s="92"/>
      <c r="R27" s="152"/>
      <c r="S27" s="202">
        <v>648</v>
      </c>
      <c r="T27" s="202">
        <v>637</v>
      </c>
      <c r="U27" s="105">
        <f t="shared" si="4"/>
        <v>98.302469135802468</v>
      </c>
      <c r="V27" s="126"/>
      <c r="W27" s="126"/>
      <c r="X27" s="340"/>
    </row>
    <row r="28" spans="1:24" ht="14.25" customHeight="1" thickBot="1">
      <c r="A28" s="33">
        <v>16</v>
      </c>
      <c r="B28" s="346">
        <v>23</v>
      </c>
      <c r="C28" s="60" t="s">
        <v>93</v>
      </c>
      <c r="D28" s="92">
        <v>304</v>
      </c>
      <c r="E28" s="92">
        <v>281</v>
      </c>
      <c r="F28" s="93">
        <f>E28/D28*100</f>
        <v>92.43421052631578</v>
      </c>
      <c r="G28" s="92">
        <v>665</v>
      </c>
      <c r="H28" s="92">
        <v>410</v>
      </c>
      <c r="I28" s="93">
        <f>H28/G28*100</f>
        <v>61.65413533834586</v>
      </c>
      <c r="J28" s="92">
        <v>5494</v>
      </c>
      <c r="K28" s="92">
        <v>5091</v>
      </c>
      <c r="L28" s="93">
        <f t="shared" si="0"/>
        <v>92.664725154714233</v>
      </c>
      <c r="M28" s="92"/>
      <c r="N28" s="92">
        <v>2</v>
      </c>
      <c r="O28" s="92"/>
      <c r="P28" s="92"/>
      <c r="Q28" s="92"/>
      <c r="R28" s="152"/>
      <c r="S28" s="202">
        <v>562</v>
      </c>
      <c r="T28" s="202">
        <v>452</v>
      </c>
      <c r="U28" s="105">
        <f t="shared" si="4"/>
        <v>80.42704626334519</v>
      </c>
      <c r="V28" s="126"/>
      <c r="W28" s="126"/>
      <c r="X28" s="340"/>
    </row>
    <row r="29" spans="1:24" ht="14.25" customHeight="1" thickBot="1">
      <c r="A29" s="33">
        <v>17</v>
      </c>
      <c r="B29" s="346">
        <v>24</v>
      </c>
      <c r="C29" s="60" t="s">
        <v>94</v>
      </c>
      <c r="D29" s="92"/>
      <c r="E29" s="92"/>
      <c r="F29" s="92"/>
      <c r="G29" s="92"/>
      <c r="H29" s="92"/>
      <c r="I29" s="92"/>
      <c r="J29" s="92">
        <v>4600</v>
      </c>
      <c r="K29" s="92">
        <v>3053</v>
      </c>
      <c r="L29" s="93">
        <f t="shared" si="0"/>
        <v>66.369565217391298</v>
      </c>
      <c r="M29" s="76"/>
      <c r="N29" s="76">
        <v>1</v>
      </c>
      <c r="O29" s="76"/>
      <c r="P29" s="76"/>
      <c r="Q29" s="10"/>
      <c r="R29" s="152"/>
      <c r="S29" s="202">
        <v>562</v>
      </c>
      <c r="T29" s="202">
        <v>396</v>
      </c>
      <c r="U29" s="105">
        <f t="shared" si="4"/>
        <v>70.462633451957302</v>
      </c>
      <c r="V29" s="126"/>
      <c r="W29" s="126"/>
      <c r="X29" s="340"/>
    </row>
    <row r="30" spans="1:24" ht="14.25" customHeight="1" thickBot="1">
      <c r="A30" s="33">
        <v>18</v>
      </c>
      <c r="B30" s="346">
        <v>25</v>
      </c>
      <c r="C30" s="60" t="s">
        <v>68</v>
      </c>
      <c r="D30" s="92"/>
      <c r="E30" s="92"/>
      <c r="F30" s="92"/>
      <c r="G30" s="92"/>
      <c r="H30" s="92"/>
      <c r="I30" s="92"/>
      <c r="J30" s="92">
        <v>12080</v>
      </c>
      <c r="K30" s="92">
        <v>12080</v>
      </c>
      <c r="L30" s="93">
        <f t="shared" si="0"/>
        <v>100</v>
      </c>
      <c r="M30" s="76"/>
      <c r="N30" s="76">
        <v>1</v>
      </c>
      <c r="O30" s="76"/>
      <c r="P30" s="76"/>
      <c r="Q30" s="10"/>
      <c r="R30" s="152"/>
      <c r="S30" s="202">
        <v>1084</v>
      </c>
      <c r="T30" s="202">
        <v>956</v>
      </c>
      <c r="U30" s="105">
        <f t="shared" si="4"/>
        <v>88.191881918819192</v>
      </c>
      <c r="V30" s="126"/>
      <c r="W30" s="126"/>
      <c r="X30" s="340"/>
    </row>
    <row r="31" spans="1:24" ht="14.25" customHeight="1" thickBot="1">
      <c r="A31" s="33">
        <v>19</v>
      </c>
      <c r="B31" s="346">
        <v>26</v>
      </c>
      <c r="C31" s="60" t="s">
        <v>95</v>
      </c>
      <c r="D31" s="92">
        <v>152</v>
      </c>
      <c r="E31" s="92">
        <v>152</v>
      </c>
      <c r="F31" s="93">
        <v>100</v>
      </c>
      <c r="G31" s="92">
        <v>376</v>
      </c>
      <c r="H31" s="92">
        <v>351</v>
      </c>
      <c r="I31" s="93">
        <f>H31/G31*100</f>
        <v>93.351063829787222</v>
      </c>
      <c r="J31" s="92">
        <v>10752</v>
      </c>
      <c r="K31" s="92">
        <v>8066</v>
      </c>
      <c r="L31" s="93">
        <f t="shared" si="0"/>
        <v>75.01860119047619</v>
      </c>
      <c r="M31" s="76"/>
      <c r="N31" s="76">
        <v>4</v>
      </c>
      <c r="O31" s="76"/>
      <c r="P31" s="76"/>
      <c r="Q31" s="10"/>
      <c r="R31" s="152"/>
      <c r="S31" s="202">
        <v>794</v>
      </c>
      <c r="T31" s="202">
        <v>608</v>
      </c>
      <c r="U31" s="105">
        <f t="shared" si="4"/>
        <v>76.57430730478589</v>
      </c>
      <c r="V31" s="126"/>
      <c r="W31" s="126"/>
      <c r="X31" s="340"/>
    </row>
    <row r="32" spans="1:24" ht="14.25" customHeight="1" thickBot="1">
      <c r="A32" s="33">
        <v>20</v>
      </c>
      <c r="B32" s="346">
        <v>27</v>
      </c>
      <c r="C32" s="60" t="s">
        <v>96</v>
      </c>
      <c r="D32" s="92">
        <v>572</v>
      </c>
      <c r="E32" s="92">
        <v>572</v>
      </c>
      <c r="F32" s="93">
        <f>E32/D32*100</f>
        <v>100</v>
      </c>
      <c r="G32" s="92">
        <v>144</v>
      </c>
      <c r="H32" s="92">
        <v>144</v>
      </c>
      <c r="I32" s="93">
        <v>100</v>
      </c>
      <c r="J32" s="92">
        <v>12352</v>
      </c>
      <c r="K32" s="92">
        <v>12352</v>
      </c>
      <c r="L32" s="93">
        <f t="shared" si="0"/>
        <v>100</v>
      </c>
      <c r="M32" s="76"/>
      <c r="N32" s="76">
        <v>2</v>
      </c>
      <c r="O32" s="76"/>
      <c r="P32" s="76"/>
      <c r="Q32" s="10"/>
      <c r="R32" s="152"/>
      <c r="S32" s="202">
        <v>1264</v>
      </c>
      <c r="T32" s="202">
        <v>1256</v>
      </c>
      <c r="U32" s="105">
        <f t="shared" si="4"/>
        <v>99.367088607594937</v>
      </c>
      <c r="V32" s="126"/>
      <c r="W32" s="126"/>
      <c r="X32" s="340"/>
    </row>
    <row r="33" spans="1:140" ht="12" customHeight="1" thickBot="1">
      <c r="A33" s="30">
        <v>21</v>
      </c>
      <c r="B33" s="344">
        <v>28</v>
      </c>
      <c r="C33" s="121" t="s">
        <v>97</v>
      </c>
      <c r="D33" s="94"/>
      <c r="E33" s="94"/>
      <c r="F33" s="94"/>
      <c r="G33" s="94"/>
      <c r="H33" s="94"/>
      <c r="I33" s="94"/>
      <c r="J33" s="94">
        <v>5542</v>
      </c>
      <c r="K33" s="94">
        <v>4697</v>
      </c>
      <c r="L33" s="95">
        <f t="shared" si="0"/>
        <v>84.752796824251178</v>
      </c>
      <c r="M33" s="81"/>
      <c r="N33" s="81"/>
      <c r="O33" s="81"/>
      <c r="P33" s="81"/>
      <c r="Q33" s="52"/>
      <c r="R33" s="153"/>
      <c r="S33" s="262">
        <v>698</v>
      </c>
      <c r="T33" s="262">
        <v>53</v>
      </c>
      <c r="U33" s="105">
        <f t="shared" si="4"/>
        <v>7.5931232091690548</v>
      </c>
      <c r="V33" s="139"/>
      <c r="W33" s="139"/>
      <c r="X33" s="340"/>
    </row>
    <row r="34" spans="1:140" s="2" customFormat="1" ht="12" customHeight="1" thickBot="1">
      <c r="A34" s="47"/>
      <c r="B34" s="551" t="s">
        <v>32</v>
      </c>
      <c r="C34" s="552"/>
      <c r="D34" s="82">
        <f>SUM(D5:D33)</f>
        <v>5712</v>
      </c>
      <c r="E34" s="82">
        <f t="shared" ref="E34:R34" si="5">SUM(E5:E33)</f>
        <v>4453</v>
      </c>
      <c r="F34" s="91">
        <f>E34/D34*100</f>
        <v>77.958683473389357</v>
      </c>
      <c r="G34" s="82">
        <f t="shared" si="5"/>
        <v>5472</v>
      </c>
      <c r="H34" s="82">
        <f t="shared" si="5"/>
        <v>3766</v>
      </c>
      <c r="I34" s="91">
        <f>H34/G34*100</f>
        <v>68.82309941520468</v>
      </c>
      <c r="J34" s="82">
        <f t="shared" si="5"/>
        <v>177908</v>
      </c>
      <c r="K34" s="82">
        <f t="shared" si="5"/>
        <v>155495</v>
      </c>
      <c r="L34" s="91">
        <f>K34/J34*100</f>
        <v>87.401915596825333</v>
      </c>
      <c r="M34" s="82">
        <f t="shared" si="5"/>
        <v>0</v>
      </c>
      <c r="N34" s="82">
        <f t="shared" si="5"/>
        <v>29</v>
      </c>
      <c r="O34" s="91"/>
      <c r="P34" s="82">
        <f t="shared" si="5"/>
        <v>0</v>
      </c>
      <c r="Q34" s="82">
        <f t="shared" si="5"/>
        <v>0</v>
      </c>
      <c r="R34" s="82">
        <f t="shared" si="5"/>
        <v>0</v>
      </c>
      <c r="S34" s="82">
        <f>S5+S6+S7+S8+S9+S10+S11+S19+S20+S21+S22+S23+S24+S25+S26+S27+S28+S29+S30+S31+S32+S33</f>
        <v>17483</v>
      </c>
      <c r="T34" s="82">
        <f>T5+T6+T7+T8+T9+T10+T11+T19+T20+T21+T22+T23+T24+T25+T26+T27+T28+T29+T30+T31+T32+T33</f>
        <v>11449</v>
      </c>
      <c r="U34" s="374">
        <f>T34*100/S34</f>
        <v>65.486472573356977</v>
      </c>
      <c r="V34" s="160"/>
      <c r="W34" s="82"/>
      <c r="X34" s="340"/>
    </row>
    <row r="35" spans="1:140" ht="12" customHeight="1">
      <c r="A35" s="41">
        <v>22</v>
      </c>
      <c r="B35" s="345">
        <v>1</v>
      </c>
      <c r="C35" s="120" t="s">
        <v>99</v>
      </c>
      <c r="D35" s="96">
        <v>3357</v>
      </c>
      <c r="E35" s="96">
        <v>2361</v>
      </c>
      <c r="F35" s="97">
        <f>E35/D35*100</f>
        <v>70.330652368185881</v>
      </c>
      <c r="G35" s="96">
        <v>2174</v>
      </c>
      <c r="H35" s="96">
        <v>2174</v>
      </c>
      <c r="I35" s="97">
        <f>H35/G35*100</f>
        <v>100</v>
      </c>
      <c r="J35" s="96"/>
      <c r="K35" s="96"/>
      <c r="L35" s="96"/>
      <c r="M35" s="96">
        <v>1288</v>
      </c>
      <c r="N35" s="96">
        <v>1281</v>
      </c>
      <c r="O35" s="97">
        <f t="shared" ref="O35:O41" si="6">N35*100/M35</f>
        <v>99.456521739130437</v>
      </c>
      <c r="P35" s="96"/>
      <c r="Q35" s="96"/>
      <c r="R35" s="154"/>
      <c r="S35" s="39"/>
      <c r="T35" s="39"/>
      <c r="U35" s="39"/>
      <c r="V35" s="204">
        <v>6780</v>
      </c>
      <c r="W35" s="204">
        <v>6783</v>
      </c>
      <c r="X35" s="205">
        <f t="shared" ref="X35:X71" si="7">W35*100/V35</f>
        <v>100.04424778761062</v>
      </c>
    </row>
    <row r="36" spans="1:140" ht="12" customHeight="1">
      <c r="A36" s="33">
        <v>23</v>
      </c>
      <c r="B36" s="346">
        <v>2</v>
      </c>
      <c r="C36" s="60" t="s">
        <v>100</v>
      </c>
      <c r="D36" s="92"/>
      <c r="E36" s="92"/>
      <c r="F36" s="93"/>
      <c r="G36" s="92"/>
      <c r="H36" s="92"/>
      <c r="I36" s="92"/>
      <c r="J36" s="92"/>
      <c r="K36" s="92"/>
      <c r="L36" s="92"/>
      <c r="M36" s="92">
        <v>2865</v>
      </c>
      <c r="N36" s="92">
        <v>2865</v>
      </c>
      <c r="O36" s="93">
        <f t="shared" si="6"/>
        <v>100</v>
      </c>
      <c r="P36" s="92"/>
      <c r="Q36" s="92"/>
      <c r="R36" s="152"/>
      <c r="S36" s="126"/>
      <c r="T36" s="126"/>
      <c r="U36" s="126"/>
      <c r="V36" s="202">
        <v>4633</v>
      </c>
      <c r="W36" s="202">
        <v>4633</v>
      </c>
      <c r="X36" s="203">
        <f t="shared" si="7"/>
        <v>100</v>
      </c>
    </row>
    <row r="37" spans="1:140" ht="12" customHeight="1">
      <c r="A37" s="33">
        <v>24</v>
      </c>
      <c r="B37" s="346">
        <v>3</v>
      </c>
      <c r="C37" s="60" t="s">
        <v>101</v>
      </c>
      <c r="D37" s="92">
        <v>5765</v>
      </c>
      <c r="E37" s="92">
        <v>5765</v>
      </c>
      <c r="F37" s="93">
        <f>E37/D37*100</f>
        <v>100</v>
      </c>
      <c r="G37" s="92">
        <v>1390</v>
      </c>
      <c r="H37" s="92">
        <v>1390</v>
      </c>
      <c r="I37" s="93">
        <f>H37/G37*100</f>
        <v>100</v>
      </c>
      <c r="J37" s="92"/>
      <c r="K37" s="92"/>
      <c r="L37" s="92"/>
      <c r="M37" s="92"/>
      <c r="N37" s="92"/>
      <c r="O37" s="93"/>
      <c r="P37" s="92"/>
      <c r="Q37" s="92"/>
      <c r="R37" s="152"/>
      <c r="S37" s="126"/>
      <c r="T37" s="126"/>
      <c r="U37" s="126"/>
      <c r="V37" s="202"/>
      <c r="W37" s="202"/>
      <c r="X37" s="202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</row>
    <row r="38" spans="1:140" ht="12" customHeight="1">
      <c r="A38" s="33">
        <v>25</v>
      </c>
      <c r="B38" s="346">
        <v>4</v>
      </c>
      <c r="C38" s="60" t="s">
        <v>102</v>
      </c>
      <c r="D38" s="92"/>
      <c r="E38" s="92"/>
      <c r="F38" s="93"/>
      <c r="G38" s="92"/>
      <c r="H38" s="92"/>
      <c r="I38" s="92"/>
      <c r="J38" s="92"/>
      <c r="K38" s="92"/>
      <c r="L38" s="92"/>
      <c r="M38" s="92">
        <v>742</v>
      </c>
      <c r="N38" s="92">
        <v>722</v>
      </c>
      <c r="O38" s="93">
        <f t="shared" si="6"/>
        <v>97.304582210242586</v>
      </c>
      <c r="P38" s="92"/>
      <c r="Q38" s="92"/>
      <c r="R38" s="152"/>
      <c r="S38" s="126"/>
      <c r="T38" s="126"/>
      <c r="U38" s="126"/>
      <c r="V38" s="202"/>
      <c r="W38" s="202"/>
      <c r="X38" s="202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</row>
    <row r="39" spans="1:140" ht="12" customHeight="1">
      <c r="A39" s="33">
        <v>26</v>
      </c>
      <c r="B39" s="346">
        <v>5</v>
      </c>
      <c r="C39" s="60" t="s">
        <v>103</v>
      </c>
      <c r="D39" s="92"/>
      <c r="E39" s="92"/>
      <c r="F39" s="93"/>
      <c r="G39" s="92"/>
      <c r="H39" s="92"/>
      <c r="I39" s="92"/>
      <c r="J39" s="92">
        <v>1000</v>
      </c>
      <c r="K39" s="92">
        <v>1000</v>
      </c>
      <c r="L39" s="93">
        <f t="shared" si="0"/>
        <v>100</v>
      </c>
      <c r="M39" s="92"/>
      <c r="N39" s="92"/>
      <c r="O39" s="93"/>
      <c r="P39" s="92"/>
      <c r="Q39" s="92"/>
      <c r="R39" s="152"/>
      <c r="S39" s="126"/>
      <c r="T39" s="126"/>
      <c r="U39" s="126"/>
      <c r="V39" s="202">
        <v>10938</v>
      </c>
      <c r="W39" s="202">
        <v>10944</v>
      </c>
      <c r="X39" s="203">
        <f t="shared" si="7"/>
        <v>100.05485463521667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</row>
    <row r="40" spans="1:140" ht="12" customHeight="1">
      <c r="A40" s="33"/>
      <c r="B40" s="346">
        <v>6</v>
      </c>
      <c r="C40" s="60" t="s">
        <v>202</v>
      </c>
      <c r="D40" s="92"/>
      <c r="E40" s="92"/>
      <c r="F40" s="93"/>
      <c r="G40" s="92"/>
      <c r="H40" s="92"/>
      <c r="I40" s="92"/>
      <c r="J40" s="92"/>
      <c r="K40" s="92"/>
      <c r="L40" s="93"/>
      <c r="M40" s="92"/>
      <c r="N40" s="92"/>
      <c r="O40" s="93"/>
      <c r="P40" s="92"/>
      <c r="Q40" s="92"/>
      <c r="R40" s="152"/>
      <c r="S40" s="126"/>
      <c r="T40" s="126"/>
      <c r="U40" s="126"/>
      <c r="V40" s="202">
        <v>1056</v>
      </c>
      <c r="W40" s="202">
        <v>1056</v>
      </c>
      <c r="X40" s="203">
        <f t="shared" si="7"/>
        <v>100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</row>
    <row r="41" spans="1:140" ht="12" customHeight="1" thickBot="1">
      <c r="A41" s="33">
        <v>27</v>
      </c>
      <c r="B41" s="346">
        <v>7</v>
      </c>
      <c r="C41" s="60" t="s">
        <v>104</v>
      </c>
      <c r="D41" s="92"/>
      <c r="E41" s="92"/>
      <c r="F41" s="93"/>
      <c r="G41" s="92"/>
      <c r="H41" s="92"/>
      <c r="I41" s="92"/>
      <c r="J41" s="92"/>
      <c r="K41" s="92"/>
      <c r="L41" s="92"/>
      <c r="M41" s="92">
        <v>432</v>
      </c>
      <c r="N41" s="92">
        <v>27</v>
      </c>
      <c r="O41" s="93">
        <f t="shared" si="6"/>
        <v>6.25</v>
      </c>
      <c r="P41" s="92"/>
      <c r="Q41" s="92"/>
      <c r="R41" s="152"/>
      <c r="S41" s="126"/>
      <c r="T41" s="126"/>
      <c r="U41" s="126"/>
      <c r="V41" s="202"/>
      <c r="W41" s="202"/>
      <c r="X41" s="203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</row>
    <row r="42" spans="1:140" ht="16.5" hidden="1" customHeight="1" thickBot="1">
      <c r="A42" s="30">
        <v>28</v>
      </c>
      <c r="B42" s="344"/>
      <c r="C42" s="121" t="s">
        <v>105</v>
      </c>
      <c r="D42" s="94"/>
      <c r="E42" s="94"/>
      <c r="F42" s="95"/>
      <c r="G42" s="94"/>
      <c r="H42" s="94"/>
      <c r="I42" s="94"/>
      <c r="J42" s="94"/>
      <c r="K42" s="94"/>
      <c r="L42" s="94"/>
      <c r="M42" s="94"/>
      <c r="N42" s="94"/>
      <c r="O42" s="95"/>
      <c r="P42" s="94"/>
      <c r="Q42" s="94"/>
      <c r="R42" s="153"/>
      <c r="S42" s="139"/>
      <c r="T42" s="139"/>
      <c r="U42" s="139" t="e">
        <f>T42*100/S42</f>
        <v>#DIV/0!</v>
      </c>
      <c r="V42" s="139"/>
      <c r="W42" s="139"/>
      <c r="X42" s="200" t="e">
        <f t="shared" si="7"/>
        <v>#DIV/0!</v>
      </c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</row>
    <row r="43" spans="1:140" s="29" customFormat="1" ht="13.5" customHeight="1" thickBot="1">
      <c r="A43" s="47"/>
      <c r="B43" s="551" t="s">
        <v>228</v>
      </c>
      <c r="C43" s="552"/>
      <c r="D43" s="82">
        <f>SUM(D35:D42)</f>
        <v>9122</v>
      </c>
      <c r="E43" s="82">
        <f>SUM(E35:E42)</f>
        <v>8126</v>
      </c>
      <c r="F43" s="91">
        <f>E43/D43*100</f>
        <v>89.081341811006354</v>
      </c>
      <c r="G43" s="412">
        <v>3564</v>
      </c>
      <c r="H43" s="412">
        <v>3564</v>
      </c>
      <c r="I43" s="91">
        <f t="shared" ref="I43:I50" si="8">H43/G43*100</f>
        <v>100</v>
      </c>
      <c r="J43" s="82">
        <v>1000</v>
      </c>
      <c r="K43" s="82">
        <v>1000</v>
      </c>
      <c r="L43" s="91">
        <f>K43/J43*100</f>
        <v>100</v>
      </c>
      <c r="M43" s="82">
        <f t="shared" ref="M43:W43" si="9">SUM(M35:M42)</f>
        <v>5327</v>
      </c>
      <c r="N43" s="82">
        <f t="shared" si="9"/>
        <v>4895</v>
      </c>
      <c r="O43" s="91">
        <f>N43/M43*100</f>
        <v>91.890369814154298</v>
      </c>
      <c r="P43" s="82"/>
      <c r="Q43" s="82"/>
      <c r="R43" s="82"/>
      <c r="S43" s="82"/>
      <c r="T43" s="82"/>
      <c r="U43" s="82"/>
      <c r="V43" s="82">
        <f t="shared" si="9"/>
        <v>23407</v>
      </c>
      <c r="W43" s="158">
        <f t="shared" si="9"/>
        <v>23416</v>
      </c>
      <c r="X43" s="373">
        <f t="shared" si="7"/>
        <v>100.03845003631392</v>
      </c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</row>
    <row r="44" spans="1:140" s="29" customFormat="1" ht="15" customHeight="1" thickBot="1">
      <c r="A44" s="47">
        <v>29</v>
      </c>
      <c r="B44" s="551" t="s">
        <v>159</v>
      </c>
      <c r="C44" s="552"/>
      <c r="D44" s="82">
        <v>2320</v>
      </c>
      <c r="E44" s="82">
        <v>1215</v>
      </c>
      <c r="F44" s="91">
        <f>E44/D44*100</f>
        <v>52.370689655172406</v>
      </c>
      <c r="G44" s="82">
        <v>896</v>
      </c>
      <c r="H44" s="82">
        <v>575</v>
      </c>
      <c r="I44" s="91">
        <f t="shared" si="8"/>
        <v>64.174107142857139</v>
      </c>
      <c r="J44" s="82">
        <v>42651</v>
      </c>
      <c r="K44" s="82">
        <v>37400</v>
      </c>
      <c r="L44" s="91">
        <v>87.7</v>
      </c>
      <c r="M44" s="82">
        <v>2440</v>
      </c>
      <c r="N44" s="82">
        <v>53</v>
      </c>
      <c r="O44" s="91">
        <f>N44/M44*100</f>
        <v>2.1721311475409837</v>
      </c>
      <c r="P44" s="82"/>
      <c r="Q44" s="82"/>
      <c r="R44" s="158"/>
      <c r="S44" s="140"/>
      <c r="T44" s="140"/>
      <c r="U44" s="140"/>
      <c r="V44" s="372">
        <v>4856</v>
      </c>
      <c r="W44" s="372">
        <v>4382</v>
      </c>
      <c r="X44" s="373">
        <v>87.2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</row>
    <row r="45" spans="1:140" ht="14.25" customHeight="1">
      <c r="A45" s="41">
        <v>30</v>
      </c>
      <c r="B45" s="345">
        <v>1</v>
      </c>
      <c r="C45" s="120" t="s">
        <v>45</v>
      </c>
      <c r="D45" s="96">
        <v>2128</v>
      </c>
      <c r="E45" s="96">
        <v>2128</v>
      </c>
      <c r="F45" s="97">
        <f>E45/D45*100</f>
        <v>100</v>
      </c>
      <c r="G45" s="96">
        <v>536</v>
      </c>
      <c r="H45" s="96">
        <v>536</v>
      </c>
      <c r="I45" s="97">
        <f t="shared" si="8"/>
        <v>100</v>
      </c>
      <c r="J45" s="96">
        <v>41456</v>
      </c>
      <c r="K45" s="96">
        <v>38183</v>
      </c>
      <c r="L45" s="97">
        <f t="shared" si="0"/>
        <v>92.104882284832115</v>
      </c>
      <c r="M45" s="96">
        <v>232</v>
      </c>
      <c r="N45" s="96">
        <v>232</v>
      </c>
      <c r="O45" s="97">
        <f>N45*100/M45</f>
        <v>100</v>
      </c>
      <c r="P45" s="96"/>
      <c r="Q45" s="96"/>
      <c r="R45" s="155"/>
      <c r="S45" s="39"/>
      <c r="T45" s="39"/>
      <c r="U45" s="39"/>
      <c r="V45" s="204">
        <v>5312</v>
      </c>
      <c r="W45" s="204">
        <v>5314</v>
      </c>
      <c r="X45" s="205">
        <f t="shared" si="7"/>
        <v>100.03765060240964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</row>
    <row r="46" spans="1:140" ht="13.5" customHeight="1">
      <c r="A46" s="33">
        <v>31</v>
      </c>
      <c r="B46" s="346">
        <v>2</v>
      </c>
      <c r="C46" s="60" t="s">
        <v>70</v>
      </c>
      <c r="D46" s="92">
        <v>1523</v>
      </c>
      <c r="E46" s="92">
        <v>1283</v>
      </c>
      <c r="F46" s="93">
        <f>E46/D46*100</f>
        <v>84.241628365068948</v>
      </c>
      <c r="G46" s="92">
        <v>847</v>
      </c>
      <c r="H46" s="92">
        <v>847</v>
      </c>
      <c r="I46" s="93">
        <f t="shared" si="8"/>
        <v>100</v>
      </c>
      <c r="J46" s="92">
        <v>26827</v>
      </c>
      <c r="K46" s="92">
        <v>26712</v>
      </c>
      <c r="L46" s="97">
        <f t="shared" si="0"/>
        <v>99.571327394043323</v>
      </c>
      <c r="M46" s="92">
        <v>194</v>
      </c>
      <c r="N46" s="92">
        <v>194</v>
      </c>
      <c r="O46" s="97">
        <f>N46*100/M46</f>
        <v>100</v>
      </c>
      <c r="P46" s="92"/>
      <c r="Q46" s="92"/>
      <c r="R46" s="156"/>
      <c r="S46" s="126"/>
      <c r="T46" s="126"/>
      <c r="U46" s="126"/>
      <c r="V46" s="202">
        <v>9722</v>
      </c>
      <c r="W46" s="202">
        <v>9722</v>
      </c>
      <c r="X46" s="203">
        <f t="shared" si="7"/>
        <v>100</v>
      </c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</row>
    <row r="47" spans="1:140" ht="13.5" hidden="1" customHeight="1">
      <c r="A47" s="33">
        <v>32</v>
      </c>
      <c r="B47" s="346"/>
      <c r="C47" s="161" t="s">
        <v>107</v>
      </c>
      <c r="D47" s="162"/>
      <c r="E47" s="162"/>
      <c r="F47" s="163"/>
      <c r="G47" s="162"/>
      <c r="H47" s="162"/>
      <c r="I47" s="163"/>
      <c r="J47" s="162"/>
      <c r="K47" s="162"/>
      <c r="L47" s="97" t="e">
        <f t="shared" si="0"/>
        <v>#DIV/0!</v>
      </c>
      <c r="M47" s="162"/>
      <c r="N47" s="162"/>
      <c r="O47" s="164"/>
      <c r="P47" s="162"/>
      <c r="Q47" s="162"/>
      <c r="R47" s="165"/>
      <c r="S47" s="166"/>
      <c r="T47" s="166"/>
      <c r="U47" s="166"/>
      <c r="V47" s="206"/>
      <c r="W47" s="206"/>
      <c r="X47" s="203" t="e">
        <f t="shared" si="7"/>
        <v>#DIV/0!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</row>
    <row r="48" spans="1:140" ht="12" customHeight="1">
      <c r="A48" s="33">
        <v>33</v>
      </c>
      <c r="B48" s="346">
        <v>3</v>
      </c>
      <c r="C48" s="60" t="s">
        <v>203</v>
      </c>
      <c r="D48" s="92"/>
      <c r="E48" s="92"/>
      <c r="F48" s="93"/>
      <c r="G48" s="92">
        <v>736</v>
      </c>
      <c r="H48" s="92">
        <v>736</v>
      </c>
      <c r="I48" s="93">
        <f t="shared" si="8"/>
        <v>100</v>
      </c>
      <c r="J48" s="92"/>
      <c r="K48" s="92"/>
      <c r="L48" s="97"/>
      <c r="M48" s="92"/>
      <c r="N48" s="92"/>
      <c r="O48" s="97"/>
      <c r="P48" s="92"/>
      <c r="Q48" s="92"/>
      <c r="R48" s="156"/>
      <c r="S48" s="126"/>
      <c r="T48" s="126"/>
      <c r="U48" s="126"/>
      <c r="V48" s="202">
        <v>3843</v>
      </c>
      <c r="W48" s="202">
        <v>3710</v>
      </c>
      <c r="X48" s="203">
        <f t="shared" si="7"/>
        <v>96.539162112932601</v>
      </c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</row>
    <row r="49" spans="1:140" ht="14.25" customHeight="1">
      <c r="A49" s="33"/>
      <c r="B49" s="346">
        <v>4</v>
      </c>
      <c r="C49" s="60" t="s">
        <v>204</v>
      </c>
      <c r="D49" s="92">
        <v>742</v>
      </c>
      <c r="E49" s="92">
        <v>727</v>
      </c>
      <c r="F49" s="93">
        <v>98</v>
      </c>
      <c r="G49" s="92">
        <v>259</v>
      </c>
      <c r="H49" s="92">
        <v>259</v>
      </c>
      <c r="I49" s="93">
        <f t="shared" si="8"/>
        <v>100</v>
      </c>
      <c r="J49" s="92">
        <v>11200</v>
      </c>
      <c r="K49" s="92">
        <v>11097</v>
      </c>
      <c r="L49" s="97">
        <f t="shared" si="0"/>
        <v>99.080357142857139</v>
      </c>
      <c r="M49" s="92"/>
      <c r="N49" s="92"/>
      <c r="O49" s="97"/>
      <c r="P49" s="92"/>
      <c r="Q49" s="92"/>
      <c r="R49" s="156"/>
      <c r="S49" s="126"/>
      <c r="T49" s="126"/>
      <c r="U49" s="126"/>
      <c r="V49" s="202"/>
      <c r="W49" s="202"/>
      <c r="X49" s="202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</row>
    <row r="50" spans="1:140" ht="14.25" customHeight="1">
      <c r="A50" s="33">
        <v>34</v>
      </c>
      <c r="B50" s="346">
        <v>5</v>
      </c>
      <c r="C50" s="60" t="s">
        <v>108</v>
      </c>
      <c r="D50" s="92">
        <v>1418</v>
      </c>
      <c r="E50" s="92">
        <v>908</v>
      </c>
      <c r="F50" s="93">
        <v>64</v>
      </c>
      <c r="G50" s="92">
        <v>380</v>
      </c>
      <c r="H50" s="92">
        <v>277</v>
      </c>
      <c r="I50" s="93">
        <f t="shared" si="8"/>
        <v>72.894736842105274</v>
      </c>
      <c r="J50" s="92">
        <v>16200</v>
      </c>
      <c r="K50" s="92">
        <v>15991</v>
      </c>
      <c r="L50" s="93">
        <f t="shared" si="0"/>
        <v>98.709876543209873</v>
      </c>
      <c r="M50" s="92"/>
      <c r="N50" s="92"/>
      <c r="O50" s="97"/>
      <c r="P50" s="92"/>
      <c r="Q50" s="92"/>
      <c r="R50" s="156"/>
      <c r="S50" s="126"/>
      <c r="T50" s="126"/>
      <c r="U50" s="126"/>
      <c r="V50" s="202"/>
      <c r="W50" s="202"/>
      <c r="X50" s="202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</row>
    <row r="51" spans="1:140" ht="16.5" hidden="1" customHeight="1">
      <c r="A51" s="33">
        <v>35</v>
      </c>
      <c r="B51" s="346"/>
      <c r="C51" s="60" t="s">
        <v>109</v>
      </c>
      <c r="D51" s="92"/>
      <c r="E51" s="92"/>
      <c r="F51" s="93"/>
      <c r="G51" s="92"/>
      <c r="H51" s="92"/>
      <c r="I51" s="92"/>
      <c r="J51" s="92"/>
      <c r="K51" s="92"/>
      <c r="L51" s="93" t="e">
        <f t="shared" si="0"/>
        <v>#DIV/0!</v>
      </c>
      <c r="M51" s="92"/>
      <c r="N51" s="92"/>
      <c r="O51" s="97"/>
      <c r="P51" s="92"/>
      <c r="Q51" s="92"/>
      <c r="R51" s="156"/>
      <c r="S51" s="126"/>
      <c r="T51" s="126"/>
      <c r="U51" s="126"/>
      <c r="V51" s="202"/>
      <c r="W51" s="202"/>
      <c r="X51" s="202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</row>
    <row r="52" spans="1:140" ht="14.25" customHeight="1">
      <c r="A52" s="33">
        <v>36</v>
      </c>
      <c r="B52" s="346">
        <v>6</v>
      </c>
      <c r="C52" s="60" t="s">
        <v>110</v>
      </c>
      <c r="D52" s="92">
        <v>1416</v>
      </c>
      <c r="E52" s="92">
        <v>1035</v>
      </c>
      <c r="F52" s="93">
        <f>E52/D52*100</f>
        <v>73.093220338983059</v>
      </c>
      <c r="G52" s="92">
        <v>520</v>
      </c>
      <c r="H52" s="92">
        <v>520</v>
      </c>
      <c r="I52" s="93">
        <f>H52/G52*100</f>
        <v>100</v>
      </c>
      <c r="J52" s="92">
        <v>30464</v>
      </c>
      <c r="K52" s="92">
        <v>23670</v>
      </c>
      <c r="L52" s="93">
        <f t="shared" si="0"/>
        <v>77.6982668067227</v>
      </c>
      <c r="M52" s="92">
        <v>480</v>
      </c>
      <c r="N52" s="92">
        <v>454</v>
      </c>
      <c r="O52" s="97">
        <f>N52*100/M52</f>
        <v>94.583333333333329</v>
      </c>
      <c r="P52" s="92"/>
      <c r="Q52" s="92"/>
      <c r="R52" s="156"/>
      <c r="S52" s="126"/>
      <c r="T52" s="126"/>
      <c r="U52" s="126"/>
      <c r="V52" s="202"/>
      <c r="W52" s="202"/>
      <c r="X52" s="202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</row>
    <row r="53" spans="1:140" ht="17.25" hidden="1" customHeight="1">
      <c r="A53" s="33">
        <v>37</v>
      </c>
      <c r="B53" s="346"/>
      <c r="C53" s="60" t="s">
        <v>111</v>
      </c>
      <c r="D53" s="92"/>
      <c r="E53" s="92"/>
      <c r="F53" s="93"/>
      <c r="G53" s="92"/>
      <c r="H53" s="92"/>
      <c r="I53" s="92"/>
      <c r="J53" s="92"/>
      <c r="K53" s="92"/>
      <c r="L53" s="93" t="e">
        <f t="shared" si="0"/>
        <v>#DIV/0!</v>
      </c>
      <c r="M53" s="92"/>
      <c r="N53" s="92"/>
      <c r="O53" s="97"/>
      <c r="P53" s="92"/>
      <c r="Q53" s="92"/>
      <c r="R53" s="156"/>
      <c r="S53" s="126"/>
      <c r="T53" s="126"/>
      <c r="U53" s="126"/>
      <c r="V53" s="202"/>
      <c r="W53" s="202"/>
      <c r="X53" s="202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</row>
    <row r="54" spans="1:140" ht="14.25" customHeight="1">
      <c r="A54" s="33">
        <v>38</v>
      </c>
      <c r="B54" s="346">
        <v>7</v>
      </c>
      <c r="C54" s="60" t="s">
        <v>112</v>
      </c>
      <c r="D54" s="92">
        <v>1408</v>
      </c>
      <c r="E54" s="92">
        <v>399</v>
      </c>
      <c r="F54" s="93">
        <f>E54/D54*100</f>
        <v>28.338068181818183</v>
      </c>
      <c r="G54" s="92"/>
      <c r="H54" s="92"/>
      <c r="I54" s="92"/>
      <c r="J54" s="92">
        <v>19744</v>
      </c>
      <c r="K54" s="92">
        <v>18836</v>
      </c>
      <c r="L54" s="93">
        <f t="shared" si="0"/>
        <v>95.401134521880067</v>
      </c>
      <c r="M54" s="92"/>
      <c r="N54" s="92"/>
      <c r="O54" s="97"/>
      <c r="P54" s="92"/>
      <c r="Q54" s="92"/>
      <c r="R54" s="156"/>
      <c r="S54" s="126"/>
      <c r="T54" s="126"/>
      <c r="U54" s="126"/>
      <c r="V54" s="202"/>
      <c r="W54" s="202"/>
      <c r="X54" s="202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</row>
    <row r="55" spans="1:140" ht="14.25" customHeight="1">
      <c r="A55" s="33">
        <v>39</v>
      </c>
      <c r="B55" s="346">
        <v>8</v>
      </c>
      <c r="C55" s="60" t="s">
        <v>113</v>
      </c>
      <c r="D55" s="92">
        <v>1415</v>
      </c>
      <c r="E55" s="92">
        <v>1415</v>
      </c>
      <c r="F55" s="93">
        <f>E55/D55*100</f>
        <v>100</v>
      </c>
      <c r="G55" s="92">
        <v>1717</v>
      </c>
      <c r="H55" s="92">
        <v>1717</v>
      </c>
      <c r="I55" s="93">
        <f>H55/G55*100</f>
        <v>100</v>
      </c>
      <c r="J55" s="92">
        <v>59325</v>
      </c>
      <c r="K55" s="92">
        <v>38769</v>
      </c>
      <c r="L55" s="93">
        <f t="shared" si="0"/>
        <v>65.350189633375479</v>
      </c>
      <c r="M55" s="92"/>
      <c r="N55" s="92"/>
      <c r="O55" s="97"/>
      <c r="P55" s="92"/>
      <c r="Q55" s="92"/>
      <c r="R55" s="156"/>
      <c r="S55" s="126"/>
      <c r="T55" s="126"/>
      <c r="U55" s="126"/>
      <c r="V55" s="202"/>
      <c r="W55" s="202"/>
      <c r="X55" s="202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</row>
    <row r="56" spans="1:140" ht="12.75" customHeight="1">
      <c r="A56" s="33">
        <v>40</v>
      </c>
      <c r="B56" s="346">
        <v>9</v>
      </c>
      <c r="C56" s="60" t="s">
        <v>114</v>
      </c>
      <c r="D56" s="92">
        <v>552</v>
      </c>
      <c r="E56" s="92">
        <v>552</v>
      </c>
      <c r="F56" s="93">
        <v>100</v>
      </c>
      <c r="G56" s="92">
        <v>357</v>
      </c>
      <c r="H56" s="92">
        <v>357</v>
      </c>
      <c r="I56" s="93">
        <v>100</v>
      </c>
      <c r="J56" s="92">
        <v>15370</v>
      </c>
      <c r="K56" s="92">
        <v>15370</v>
      </c>
      <c r="L56" s="93">
        <f t="shared" si="0"/>
        <v>100</v>
      </c>
      <c r="M56" s="92"/>
      <c r="N56" s="92"/>
      <c r="O56" s="97"/>
      <c r="P56" s="92"/>
      <c r="Q56" s="92"/>
      <c r="R56" s="156"/>
      <c r="S56" s="126"/>
      <c r="T56" s="126"/>
      <c r="U56" s="126"/>
      <c r="V56" s="202"/>
      <c r="W56" s="202"/>
      <c r="X56" s="202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</row>
    <row r="57" spans="1:140" ht="11.25" customHeight="1">
      <c r="A57" s="33">
        <v>41</v>
      </c>
      <c r="B57" s="346">
        <v>10</v>
      </c>
      <c r="C57" s="60" t="s">
        <v>115</v>
      </c>
      <c r="D57" s="92">
        <v>513</v>
      </c>
      <c r="E57" s="92">
        <v>513</v>
      </c>
      <c r="F57" s="93">
        <f>E57/D57*100</f>
        <v>100</v>
      </c>
      <c r="G57" s="92">
        <v>244</v>
      </c>
      <c r="H57" s="92">
        <v>244</v>
      </c>
      <c r="I57" s="93">
        <f>H57/G57*100</f>
        <v>100</v>
      </c>
      <c r="J57" s="92">
        <v>17564</v>
      </c>
      <c r="K57" s="92">
        <v>17564</v>
      </c>
      <c r="L57" s="93">
        <f t="shared" si="0"/>
        <v>100</v>
      </c>
      <c r="M57" s="92"/>
      <c r="N57" s="92"/>
      <c r="O57" s="97"/>
      <c r="P57" s="92"/>
      <c r="Q57" s="92"/>
      <c r="R57" s="156"/>
      <c r="S57" s="126"/>
      <c r="T57" s="126"/>
      <c r="U57" s="126"/>
      <c r="V57" s="202"/>
      <c r="W57" s="202"/>
      <c r="X57" s="202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</row>
    <row r="58" spans="1:140" ht="17.25" hidden="1" customHeight="1">
      <c r="A58" s="33">
        <v>42</v>
      </c>
      <c r="B58" s="346"/>
      <c r="C58" s="60" t="s">
        <v>116</v>
      </c>
      <c r="D58" s="92"/>
      <c r="E58" s="92"/>
      <c r="F58" s="93" t="e">
        <f>E58/D58*100</f>
        <v>#DIV/0!</v>
      </c>
      <c r="G58" s="92"/>
      <c r="H58" s="92"/>
      <c r="I58" s="93" t="e">
        <f>H58/G58*100</f>
        <v>#DIV/0!</v>
      </c>
      <c r="J58" s="92"/>
      <c r="K58" s="92"/>
      <c r="L58" s="93" t="e">
        <f t="shared" si="0"/>
        <v>#DIV/0!</v>
      </c>
      <c r="M58" s="92"/>
      <c r="N58" s="92"/>
      <c r="O58" s="97"/>
      <c r="P58" s="92"/>
      <c r="Q58" s="92"/>
      <c r="R58" s="156"/>
      <c r="S58" s="126"/>
      <c r="T58" s="126"/>
      <c r="U58" s="126"/>
      <c r="V58" s="202"/>
      <c r="W58" s="202"/>
      <c r="X58" s="202" t="e">
        <f t="shared" si="7"/>
        <v>#DIV/0!</v>
      </c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</row>
    <row r="59" spans="1:140" ht="17.25" hidden="1" customHeight="1">
      <c r="A59" s="33">
        <v>43</v>
      </c>
      <c r="B59" s="346"/>
      <c r="C59" s="60" t="s">
        <v>117</v>
      </c>
      <c r="D59" s="92"/>
      <c r="E59" s="92"/>
      <c r="F59" s="93"/>
      <c r="G59" s="92"/>
      <c r="H59" s="92"/>
      <c r="I59" s="92"/>
      <c r="J59" s="92"/>
      <c r="K59" s="92"/>
      <c r="L59" s="92"/>
      <c r="M59" s="92"/>
      <c r="N59" s="92"/>
      <c r="O59" s="97">
        <v>0</v>
      </c>
      <c r="P59" s="92"/>
      <c r="Q59" s="92"/>
      <c r="R59" s="156"/>
      <c r="S59" s="126"/>
      <c r="T59" s="126"/>
      <c r="U59" s="126"/>
      <c r="V59" s="202"/>
      <c r="W59" s="202"/>
      <c r="X59" s="202" t="e">
        <f t="shared" si="7"/>
        <v>#DIV/0!</v>
      </c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</row>
    <row r="60" spans="1:140" ht="17.25" hidden="1" customHeight="1">
      <c r="A60" s="33">
        <v>44</v>
      </c>
      <c r="B60" s="346"/>
      <c r="C60" s="60" t="s">
        <v>118</v>
      </c>
      <c r="D60" s="92"/>
      <c r="E60" s="92"/>
      <c r="F60" s="93"/>
      <c r="G60" s="92"/>
      <c r="H60" s="92"/>
      <c r="I60" s="92"/>
      <c r="J60" s="92"/>
      <c r="K60" s="92"/>
      <c r="L60" s="92"/>
      <c r="M60" s="92"/>
      <c r="N60" s="92"/>
      <c r="O60" s="97"/>
      <c r="P60" s="92"/>
      <c r="Q60" s="92"/>
      <c r="R60" s="156"/>
      <c r="S60" s="126"/>
      <c r="T60" s="126"/>
      <c r="U60" s="126"/>
      <c r="V60" s="202"/>
      <c r="W60" s="202"/>
      <c r="X60" s="202" t="e">
        <f t="shared" si="7"/>
        <v>#DIV/0!</v>
      </c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</row>
    <row r="61" spans="1:140" ht="17.25" hidden="1" customHeight="1">
      <c r="A61" s="33">
        <v>45</v>
      </c>
      <c r="B61" s="346"/>
      <c r="C61" s="60" t="s">
        <v>132</v>
      </c>
      <c r="D61" s="92"/>
      <c r="E61" s="92"/>
      <c r="F61" s="93"/>
      <c r="G61" s="92"/>
      <c r="H61" s="92"/>
      <c r="I61" s="92"/>
      <c r="J61" s="92"/>
      <c r="K61" s="92"/>
      <c r="L61" s="92"/>
      <c r="M61" s="92"/>
      <c r="N61" s="92"/>
      <c r="O61" s="97"/>
      <c r="P61" s="92"/>
      <c r="Q61" s="92"/>
      <c r="R61" s="156"/>
      <c r="S61" s="126"/>
      <c r="T61" s="126"/>
      <c r="U61" s="126"/>
      <c r="V61" s="202"/>
      <c r="W61" s="202"/>
      <c r="X61" s="202" t="e">
        <f t="shared" si="7"/>
        <v>#DIV/0!</v>
      </c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</row>
    <row r="62" spans="1:140" ht="14.25" customHeight="1" thickBot="1">
      <c r="A62" s="33"/>
      <c r="B62" s="346">
        <v>11</v>
      </c>
      <c r="C62" s="60" t="s">
        <v>141</v>
      </c>
      <c r="D62" s="92"/>
      <c r="E62" s="92"/>
      <c r="F62" s="93"/>
      <c r="G62" s="92"/>
      <c r="H62" s="92"/>
      <c r="I62" s="92"/>
      <c r="J62" s="92"/>
      <c r="K62" s="92">
        <v>2</v>
      </c>
      <c r="L62" s="92"/>
      <c r="M62" s="92">
        <v>664</v>
      </c>
      <c r="N62" s="92">
        <v>664</v>
      </c>
      <c r="O62" s="97">
        <f>N62*100/M62</f>
        <v>100</v>
      </c>
      <c r="P62" s="92"/>
      <c r="Q62" s="92"/>
      <c r="R62" s="156"/>
      <c r="S62" s="126"/>
      <c r="T62" s="126"/>
      <c r="U62" s="126"/>
      <c r="V62" s="202">
        <v>88</v>
      </c>
      <c r="W62" s="202">
        <v>88</v>
      </c>
      <c r="X62" s="203">
        <f t="shared" si="7"/>
        <v>100</v>
      </c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</row>
    <row r="63" spans="1:140" ht="17.25" hidden="1" customHeight="1">
      <c r="A63" s="33">
        <v>46</v>
      </c>
      <c r="B63" s="346"/>
      <c r="C63" s="60" t="s">
        <v>119</v>
      </c>
      <c r="D63" s="92"/>
      <c r="E63" s="92"/>
      <c r="F63" s="93"/>
      <c r="G63" s="92"/>
      <c r="H63" s="92"/>
      <c r="I63" s="92"/>
      <c r="J63" s="92"/>
      <c r="K63" s="92"/>
      <c r="L63" s="92">
        <v>0</v>
      </c>
      <c r="M63" s="92"/>
      <c r="N63" s="92"/>
      <c r="O63" s="97" t="e">
        <f t="shared" ref="O63:O65" si="10">N63*100/M63</f>
        <v>#DIV/0!</v>
      </c>
      <c r="P63" s="92"/>
      <c r="Q63" s="92"/>
      <c r="R63" s="156"/>
      <c r="S63" s="126"/>
      <c r="T63" s="126"/>
      <c r="U63" s="126" t="e">
        <f t="shared" ref="U63:U71" si="11">T63*100/S63</f>
        <v>#DIV/0!</v>
      </c>
      <c r="V63" s="126"/>
      <c r="W63" s="126"/>
      <c r="X63" s="126" t="e">
        <f t="shared" si="7"/>
        <v>#DIV/0!</v>
      </c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</row>
    <row r="64" spans="1:140" ht="1.5" hidden="1" customHeight="1" thickBot="1">
      <c r="A64" s="33">
        <v>47</v>
      </c>
      <c r="B64" s="344"/>
      <c r="C64" s="121" t="s">
        <v>120</v>
      </c>
      <c r="D64" s="94"/>
      <c r="E64" s="94"/>
      <c r="F64" s="95"/>
      <c r="G64" s="94"/>
      <c r="H64" s="94"/>
      <c r="I64" s="94"/>
      <c r="J64" s="94"/>
      <c r="K64" s="94"/>
      <c r="L64" s="95" t="e">
        <f t="shared" si="0"/>
        <v>#DIV/0!</v>
      </c>
      <c r="M64" s="94"/>
      <c r="N64" s="94"/>
      <c r="O64" s="382" t="e">
        <f t="shared" si="10"/>
        <v>#DIV/0!</v>
      </c>
      <c r="P64" s="52"/>
      <c r="Q64" s="52"/>
      <c r="R64" s="153"/>
      <c r="S64" s="139"/>
      <c r="T64" s="139"/>
      <c r="U64" s="139" t="e">
        <f t="shared" si="11"/>
        <v>#DIV/0!</v>
      </c>
      <c r="V64" s="139"/>
      <c r="W64" s="139"/>
      <c r="X64" s="139" t="e">
        <f t="shared" si="7"/>
        <v>#DIV/0!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</row>
    <row r="65" spans="1:140" s="29" customFormat="1" ht="18" customHeight="1" thickBot="1">
      <c r="A65" s="47"/>
      <c r="B65" s="347"/>
      <c r="C65" s="122" t="s">
        <v>229</v>
      </c>
      <c r="D65" s="82">
        <f>SUM(D45:D64)</f>
        <v>11115</v>
      </c>
      <c r="E65" s="82">
        <f t="shared" ref="E65:W65" si="12">SUM(E45:E64)</f>
        <v>8960</v>
      </c>
      <c r="F65" s="91">
        <f>E65/D65*100</f>
        <v>80.611785874943763</v>
      </c>
      <c r="G65" s="82">
        <f t="shared" si="12"/>
        <v>5596</v>
      </c>
      <c r="H65" s="82">
        <f t="shared" si="12"/>
        <v>5493</v>
      </c>
      <c r="I65" s="91">
        <f>H65/G65*100</f>
        <v>98.159399571122236</v>
      </c>
      <c r="J65" s="82">
        <f t="shared" si="12"/>
        <v>238150</v>
      </c>
      <c r="K65" s="82">
        <f t="shared" si="12"/>
        <v>206194</v>
      </c>
      <c r="L65" s="91">
        <f>K65/J65*100</f>
        <v>86.581566239764854</v>
      </c>
      <c r="M65" s="82">
        <f t="shared" si="12"/>
        <v>1570</v>
      </c>
      <c r="N65" s="158">
        <v>1544</v>
      </c>
      <c r="O65" s="374">
        <f t="shared" si="10"/>
        <v>98.343949044585983</v>
      </c>
      <c r="P65" s="160" t="s">
        <v>240</v>
      </c>
      <c r="Q65" s="82"/>
      <c r="R65" s="82"/>
      <c r="S65" s="82"/>
      <c r="T65" s="82"/>
      <c r="U65" s="82"/>
      <c r="V65" s="82">
        <f t="shared" si="12"/>
        <v>18965</v>
      </c>
      <c r="W65" s="158">
        <f t="shared" si="12"/>
        <v>18834</v>
      </c>
      <c r="X65" s="373">
        <f t="shared" si="7"/>
        <v>99.309253888742418</v>
      </c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</row>
    <row r="66" spans="1:140" ht="17.25" hidden="1" customHeight="1">
      <c r="A66" s="41">
        <v>49</v>
      </c>
      <c r="B66" s="345"/>
      <c r="C66" s="120" t="s">
        <v>121</v>
      </c>
      <c r="D66" s="96"/>
      <c r="E66" s="96"/>
      <c r="F66" s="97"/>
      <c r="G66" s="96"/>
      <c r="H66" s="96"/>
      <c r="I66" s="91" t="e">
        <f t="shared" ref="I66:I76" si="13">H66/G66*100</f>
        <v>#DIV/0!</v>
      </c>
      <c r="J66" s="96"/>
      <c r="K66" s="96"/>
      <c r="L66" s="97"/>
      <c r="M66" s="96"/>
      <c r="N66" s="96"/>
      <c r="O66" s="97"/>
      <c r="P66" s="96"/>
      <c r="Q66" s="96"/>
      <c r="R66" s="157" t="e">
        <f>Q66*100/P66</f>
        <v>#DIV/0!</v>
      </c>
      <c r="S66" s="39"/>
      <c r="T66" s="39"/>
      <c r="U66" s="39" t="e">
        <f t="shared" si="11"/>
        <v>#DIV/0!</v>
      </c>
      <c r="V66" s="39"/>
      <c r="W66" s="39"/>
      <c r="X66" s="141" t="e">
        <f t="shared" si="7"/>
        <v>#DIV/0!</v>
      </c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</row>
    <row r="67" spans="1:140" ht="0.75" hidden="1" customHeight="1">
      <c r="A67" s="33">
        <v>50</v>
      </c>
      <c r="B67" s="346"/>
      <c r="C67" s="60" t="s">
        <v>51</v>
      </c>
      <c r="D67" s="92"/>
      <c r="E67" s="92"/>
      <c r="F67" s="93" t="e">
        <f>E67/D67*100</f>
        <v>#DIV/0!</v>
      </c>
      <c r="G67" s="92"/>
      <c r="H67" s="92"/>
      <c r="I67" s="91" t="e">
        <f t="shared" si="13"/>
        <v>#DIV/0!</v>
      </c>
      <c r="J67" s="92"/>
      <c r="K67" s="92"/>
      <c r="L67" s="93"/>
      <c r="M67" s="92"/>
      <c r="N67" s="92"/>
      <c r="O67" s="97" t="e">
        <f>N67*100/M67</f>
        <v>#DIV/0!</v>
      </c>
      <c r="P67" s="92"/>
      <c r="Q67" s="92"/>
      <c r="R67" s="152"/>
      <c r="S67" s="126"/>
      <c r="T67" s="126"/>
      <c r="U67" s="126" t="e">
        <f t="shared" si="11"/>
        <v>#DIV/0!</v>
      </c>
      <c r="V67" s="126"/>
      <c r="W67" s="126"/>
      <c r="X67" s="141" t="e">
        <f t="shared" si="7"/>
        <v>#DIV/0!</v>
      </c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</row>
    <row r="68" spans="1:140" ht="17.25" hidden="1" customHeight="1">
      <c r="A68" s="33">
        <v>51</v>
      </c>
      <c r="B68" s="346"/>
      <c r="C68" s="60" t="s">
        <v>122</v>
      </c>
      <c r="D68" s="92"/>
      <c r="E68" s="92"/>
      <c r="F68" s="93"/>
      <c r="G68" s="92"/>
      <c r="H68" s="92"/>
      <c r="I68" s="91" t="e">
        <f t="shared" si="13"/>
        <v>#DIV/0!</v>
      </c>
      <c r="J68" s="92"/>
      <c r="K68" s="92"/>
      <c r="L68" s="93"/>
      <c r="M68" s="92"/>
      <c r="N68" s="92"/>
      <c r="O68" s="97"/>
      <c r="P68" s="92"/>
      <c r="Q68" s="92"/>
      <c r="R68" s="152"/>
      <c r="S68" s="126"/>
      <c r="T68" s="126"/>
      <c r="U68" s="126" t="e">
        <f t="shared" si="11"/>
        <v>#DIV/0!</v>
      </c>
      <c r="V68" s="126"/>
      <c r="W68" s="126"/>
      <c r="X68" s="141" t="e">
        <f t="shared" si="7"/>
        <v>#DIV/0!</v>
      </c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</row>
    <row r="69" spans="1:140" ht="17.25" hidden="1" customHeight="1">
      <c r="A69" s="33">
        <v>52</v>
      </c>
      <c r="B69" s="346"/>
      <c r="C69" s="60" t="s">
        <v>123</v>
      </c>
      <c r="D69" s="92"/>
      <c r="E69" s="92"/>
      <c r="F69" s="93"/>
      <c r="G69" s="92"/>
      <c r="H69" s="92"/>
      <c r="I69" s="91" t="e">
        <f t="shared" si="13"/>
        <v>#DIV/0!</v>
      </c>
      <c r="J69" s="92"/>
      <c r="K69" s="92"/>
      <c r="L69" s="93"/>
      <c r="M69" s="92"/>
      <c r="N69" s="92"/>
      <c r="O69" s="97"/>
      <c r="P69" s="92"/>
      <c r="Q69" s="92"/>
      <c r="R69" s="152"/>
      <c r="S69" s="126"/>
      <c r="T69" s="126"/>
      <c r="U69" s="126" t="e">
        <f t="shared" si="11"/>
        <v>#DIV/0!</v>
      </c>
      <c r="V69" s="126"/>
      <c r="W69" s="126"/>
      <c r="X69" s="141" t="e">
        <f t="shared" si="7"/>
        <v>#DIV/0!</v>
      </c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</row>
    <row r="70" spans="1:140" ht="17.25" hidden="1" customHeight="1">
      <c r="A70" s="33">
        <v>53</v>
      </c>
      <c r="B70" s="346"/>
      <c r="C70" s="60"/>
      <c r="D70" s="92"/>
      <c r="E70" s="92"/>
      <c r="F70" s="93"/>
      <c r="G70" s="92"/>
      <c r="H70" s="92"/>
      <c r="I70" s="91" t="e">
        <f t="shared" si="13"/>
        <v>#DIV/0!</v>
      </c>
      <c r="J70" s="92"/>
      <c r="K70" s="92"/>
      <c r="L70" s="93"/>
      <c r="M70" s="92"/>
      <c r="N70" s="92"/>
      <c r="O70" s="97"/>
      <c r="P70" s="92"/>
      <c r="Q70" s="92"/>
      <c r="R70" s="152"/>
      <c r="S70" s="126"/>
      <c r="T70" s="126"/>
      <c r="U70" s="126" t="e">
        <f t="shared" si="11"/>
        <v>#DIV/0!</v>
      </c>
      <c r="V70" s="126"/>
      <c r="W70" s="126"/>
      <c r="X70" s="141" t="e">
        <f t="shared" si="7"/>
        <v>#DIV/0!</v>
      </c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</row>
    <row r="71" spans="1:140" ht="17.25" hidden="1" customHeight="1">
      <c r="A71" s="33">
        <v>54</v>
      </c>
      <c r="B71" s="346"/>
      <c r="C71" s="60" t="s">
        <v>63</v>
      </c>
      <c r="D71" s="92"/>
      <c r="E71" s="92"/>
      <c r="F71" s="93"/>
      <c r="G71" s="92"/>
      <c r="H71" s="94"/>
      <c r="I71" s="159" t="e">
        <f t="shared" si="13"/>
        <v>#DIV/0!</v>
      </c>
      <c r="J71" s="94"/>
      <c r="K71" s="92"/>
      <c r="L71" s="93"/>
      <c r="M71" s="92"/>
      <c r="N71" s="92"/>
      <c r="O71" s="97"/>
      <c r="P71" s="92"/>
      <c r="Q71" s="92"/>
      <c r="R71" s="152"/>
      <c r="S71" s="126"/>
      <c r="T71" s="126"/>
      <c r="U71" s="126" t="e">
        <f t="shared" si="11"/>
        <v>#DIV/0!</v>
      </c>
      <c r="V71" s="126"/>
      <c r="W71" s="126"/>
      <c r="X71" s="197" t="e">
        <f t="shared" si="7"/>
        <v>#DIV/0!</v>
      </c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</row>
    <row r="72" spans="1:140" ht="11.25" customHeight="1">
      <c r="A72" s="30"/>
      <c r="B72" s="344">
        <v>1</v>
      </c>
      <c r="C72" s="121" t="s">
        <v>205</v>
      </c>
      <c r="D72" s="94">
        <v>400</v>
      </c>
      <c r="E72" s="94">
        <v>274</v>
      </c>
      <c r="F72" s="95">
        <v>68.5</v>
      </c>
      <c r="G72" s="94">
        <v>400</v>
      </c>
      <c r="H72" s="92">
        <v>45</v>
      </c>
      <c r="I72" s="196">
        <v>11.2</v>
      </c>
      <c r="J72" s="92"/>
      <c r="K72" s="94"/>
      <c r="L72" s="95"/>
      <c r="M72" s="94">
        <v>328</v>
      </c>
      <c r="N72" s="92">
        <v>196</v>
      </c>
      <c r="O72" s="93">
        <f>N72*100/M72</f>
        <v>59.756097560975611</v>
      </c>
      <c r="P72" s="92"/>
      <c r="Q72" s="94"/>
      <c r="R72" s="153"/>
      <c r="S72" s="139"/>
      <c r="T72" s="139"/>
      <c r="U72" s="139"/>
      <c r="V72" s="139"/>
      <c r="W72" s="139"/>
      <c r="X72" s="198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</row>
    <row r="73" spans="1:140" ht="12" customHeight="1">
      <c r="A73" s="30"/>
      <c r="B73" s="344">
        <v>2</v>
      </c>
      <c r="C73" s="121" t="s">
        <v>238</v>
      </c>
      <c r="D73" s="94"/>
      <c r="E73" s="94"/>
      <c r="F73" s="95"/>
      <c r="G73" s="94"/>
      <c r="H73" s="92"/>
      <c r="I73" s="196"/>
      <c r="J73" s="92"/>
      <c r="K73" s="94"/>
      <c r="L73" s="95"/>
      <c r="M73" s="94">
        <v>664</v>
      </c>
      <c r="N73" s="92">
        <v>201</v>
      </c>
      <c r="O73" s="93">
        <f t="shared" ref="O73:O78" si="14">N73*100/M73</f>
        <v>30.271084337349397</v>
      </c>
      <c r="P73" s="92"/>
      <c r="Q73" s="94"/>
      <c r="R73" s="153"/>
      <c r="S73" s="139"/>
      <c r="T73" s="139"/>
      <c r="U73" s="139"/>
      <c r="V73" s="139"/>
      <c r="W73" s="139"/>
      <c r="X73" s="198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</row>
    <row r="74" spans="1:140" ht="14.25" customHeight="1">
      <c r="A74" s="30"/>
      <c r="B74" s="344">
        <v>2</v>
      </c>
      <c r="C74" s="121" t="s">
        <v>189</v>
      </c>
      <c r="D74" s="94"/>
      <c r="E74" s="94"/>
      <c r="F74" s="95"/>
      <c r="G74" s="94"/>
      <c r="H74" s="92"/>
      <c r="I74" s="196"/>
      <c r="J74" s="92"/>
      <c r="K74" s="94"/>
      <c r="L74" s="95"/>
      <c r="M74" s="94">
        <v>388</v>
      </c>
      <c r="N74" s="92">
        <v>388</v>
      </c>
      <c r="O74" s="93">
        <f t="shared" si="14"/>
        <v>100</v>
      </c>
      <c r="P74" s="92"/>
      <c r="Q74" s="94"/>
      <c r="R74" s="153"/>
      <c r="S74" s="139"/>
      <c r="T74" s="139"/>
      <c r="U74" s="139"/>
      <c r="V74" s="139"/>
      <c r="W74" s="139"/>
      <c r="X74" s="198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</row>
    <row r="75" spans="1:140" ht="12" customHeight="1">
      <c r="A75" s="30"/>
      <c r="B75" s="344">
        <v>4</v>
      </c>
      <c r="C75" s="121" t="s">
        <v>121</v>
      </c>
      <c r="D75" s="94"/>
      <c r="E75" s="94"/>
      <c r="F75" s="95"/>
      <c r="G75" s="94"/>
      <c r="H75" s="104"/>
      <c r="I75" s="195"/>
      <c r="J75" s="92"/>
      <c r="K75" s="94"/>
      <c r="L75" s="95"/>
      <c r="M75" s="94"/>
      <c r="N75" s="94"/>
      <c r="O75" s="93"/>
      <c r="P75" s="94">
        <v>107</v>
      </c>
      <c r="Q75" s="94">
        <v>106</v>
      </c>
      <c r="R75" s="370">
        <f>Q75*100/P75</f>
        <v>99.065420560747668</v>
      </c>
      <c r="S75" s="139"/>
      <c r="T75" s="139"/>
      <c r="U75" s="139"/>
      <c r="V75" s="139"/>
      <c r="W75" s="139"/>
      <c r="X75" s="19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</row>
    <row r="76" spans="1:140" ht="12" customHeight="1" thickBot="1">
      <c r="A76" s="30">
        <v>55</v>
      </c>
      <c r="B76" s="344">
        <v>5</v>
      </c>
      <c r="C76" s="123" t="s">
        <v>124</v>
      </c>
      <c r="D76" s="94">
        <v>975</v>
      </c>
      <c r="E76" s="94">
        <v>797</v>
      </c>
      <c r="F76" s="95">
        <f>E76/D76*100</f>
        <v>81.743589743589737</v>
      </c>
      <c r="G76" s="94">
        <v>975</v>
      </c>
      <c r="H76" s="104">
        <v>975</v>
      </c>
      <c r="I76" s="195">
        <f t="shared" si="13"/>
        <v>100</v>
      </c>
      <c r="J76" s="104">
        <v>3680</v>
      </c>
      <c r="K76" s="94">
        <v>3680</v>
      </c>
      <c r="L76" s="95">
        <f t="shared" si="0"/>
        <v>100</v>
      </c>
      <c r="M76" s="94"/>
      <c r="N76" s="94"/>
      <c r="O76" s="95"/>
      <c r="P76" s="94"/>
      <c r="Q76" s="94"/>
      <c r="R76" s="370"/>
      <c r="S76" s="139"/>
      <c r="T76" s="139"/>
      <c r="U76" s="139"/>
      <c r="V76" s="139"/>
      <c r="W76" s="139"/>
      <c r="X76" s="19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</row>
    <row r="77" spans="1:140" s="29" customFormat="1" ht="12" customHeight="1" thickBot="1">
      <c r="A77" s="47"/>
      <c r="B77" s="347"/>
      <c r="C77" s="122" t="s">
        <v>230</v>
      </c>
      <c r="D77" s="82">
        <f>SUM(D66:D76)</f>
        <v>1375</v>
      </c>
      <c r="E77" s="82">
        <f t="shared" ref="E77:W77" si="15">SUM(E66:E76)</f>
        <v>1071</v>
      </c>
      <c r="F77" s="91">
        <f>E77/D77*100</f>
        <v>77.890909090909091</v>
      </c>
      <c r="G77" s="82">
        <f t="shared" si="15"/>
        <v>1375</v>
      </c>
      <c r="H77" s="82">
        <f t="shared" si="15"/>
        <v>1020</v>
      </c>
      <c r="I77" s="91">
        <f>H77/G77*100</f>
        <v>74.181818181818187</v>
      </c>
      <c r="J77" s="82">
        <f t="shared" si="15"/>
        <v>3680</v>
      </c>
      <c r="K77" s="158">
        <f t="shared" si="15"/>
        <v>3680</v>
      </c>
      <c r="L77" s="386">
        <f t="shared" si="0"/>
        <v>100</v>
      </c>
      <c r="M77" s="160">
        <f t="shared" si="15"/>
        <v>1380</v>
      </c>
      <c r="N77" s="158">
        <f t="shared" si="15"/>
        <v>785</v>
      </c>
      <c r="O77" s="384">
        <f t="shared" si="14"/>
        <v>56.884057971014492</v>
      </c>
      <c r="P77" s="160">
        <f t="shared" si="15"/>
        <v>107</v>
      </c>
      <c r="Q77" s="158">
        <f t="shared" si="15"/>
        <v>106</v>
      </c>
      <c r="R77" s="388">
        <f t="shared" ref="R77" si="16">Q77*100/P77</f>
        <v>99.065420560747668</v>
      </c>
      <c r="S77" s="160">
        <f t="shared" si="15"/>
        <v>0</v>
      </c>
      <c r="T77" s="82">
        <f t="shared" si="15"/>
        <v>0</v>
      </c>
      <c r="U77" s="82">
        <v>0</v>
      </c>
      <c r="V77" s="82">
        <f t="shared" si="15"/>
        <v>0</v>
      </c>
      <c r="W77" s="82">
        <f t="shared" si="15"/>
        <v>0</v>
      </c>
      <c r="X77" s="82">
        <v>0</v>
      </c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</row>
    <row r="78" spans="1:140" s="29" customFormat="1" ht="12.75" customHeight="1" thickBot="1">
      <c r="A78" s="47"/>
      <c r="B78" s="347"/>
      <c r="C78" s="122" t="s">
        <v>125</v>
      </c>
      <c r="D78" s="82">
        <f>D34+D43+D44+D65+D77</f>
        <v>29644</v>
      </c>
      <c r="E78" s="82">
        <f t="shared" ref="E78:W78" si="17">E34+E43+E44+E65+E77</f>
        <v>23825</v>
      </c>
      <c r="F78" s="91">
        <f>E78/D78*100</f>
        <v>80.370395358251244</v>
      </c>
      <c r="G78" s="82">
        <f t="shared" si="17"/>
        <v>16903</v>
      </c>
      <c r="H78" s="82">
        <f t="shared" si="17"/>
        <v>14418</v>
      </c>
      <c r="I78" s="91">
        <f>H78/G78*100</f>
        <v>85.298467727622324</v>
      </c>
      <c r="J78" s="82">
        <f t="shared" si="17"/>
        <v>463389</v>
      </c>
      <c r="K78" s="158">
        <f t="shared" si="17"/>
        <v>403769</v>
      </c>
      <c r="L78" s="387">
        <f>K78/J78*100</f>
        <v>87.13391988156819</v>
      </c>
      <c r="M78" s="160">
        <f t="shared" si="17"/>
        <v>10717</v>
      </c>
      <c r="N78" s="158">
        <f t="shared" si="17"/>
        <v>7306</v>
      </c>
      <c r="O78" s="385">
        <f t="shared" si="14"/>
        <v>68.172063077353741</v>
      </c>
      <c r="P78" s="160">
        <f>P75</f>
        <v>107</v>
      </c>
      <c r="Q78" s="82">
        <f t="shared" ref="Q78:R78" si="18">Q75</f>
        <v>106</v>
      </c>
      <c r="R78" s="91">
        <f t="shared" si="18"/>
        <v>99.065420560747668</v>
      </c>
      <c r="S78" s="82">
        <f t="shared" si="17"/>
        <v>17483</v>
      </c>
      <c r="T78" s="82">
        <f t="shared" si="17"/>
        <v>11449</v>
      </c>
      <c r="U78" s="91">
        <f>T78*100/S78</f>
        <v>65.486472573356977</v>
      </c>
      <c r="V78" s="82">
        <f t="shared" si="17"/>
        <v>47228</v>
      </c>
      <c r="W78" s="82">
        <f t="shared" si="17"/>
        <v>46632</v>
      </c>
      <c r="X78" s="91">
        <f>W78*100/V78</f>
        <v>98.738036757855511</v>
      </c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</row>
    <row r="79" spans="1:140">
      <c r="A79" s="41"/>
      <c r="B79" s="343"/>
      <c r="C79" s="31"/>
      <c r="D79" s="43"/>
      <c r="E79" s="31"/>
      <c r="F79" s="43"/>
      <c r="G79" s="43"/>
      <c r="H79" s="43"/>
      <c r="I79" s="31"/>
      <c r="J79" s="44"/>
      <c r="K79" s="44"/>
      <c r="L79" s="43"/>
      <c r="M79" s="43"/>
      <c r="N79" s="43"/>
      <c r="O79" s="31"/>
      <c r="P79" s="43"/>
      <c r="Q79" s="43"/>
      <c r="R79" s="31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140">
      <c r="A80" s="42"/>
      <c r="B80" s="348"/>
      <c r="C80" s="6"/>
      <c r="D80" s="6"/>
      <c r="E80" s="6"/>
      <c r="F80" s="45"/>
      <c r="G80" s="45"/>
      <c r="H80" s="45"/>
      <c r="I80" s="6"/>
      <c r="J80" s="46"/>
      <c r="K80" s="46"/>
      <c r="L80" s="45"/>
      <c r="M80" s="45"/>
      <c r="N80" s="45"/>
      <c r="O80" s="6"/>
      <c r="P80" s="45"/>
      <c r="Q80" s="45"/>
      <c r="R80" s="6"/>
    </row>
    <row r="81" spans="1:18">
      <c r="A81" s="42"/>
      <c r="B81" s="348"/>
      <c r="C81" s="6"/>
      <c r="D81" s="6"/>
      <c r="E81" s="6"/>
      <c r="F81" s="45"/>
      <c r="G81" s="45"/>
      <c r="H81" s="45"/>
      <c r="I81" s="6"/>
      <c r="J81" s="46"/>
      <c r="K81" s="46"/>
      <c r="L81" s="45"/>
      <c r="M81" s="45"/>
      <c r="N81" s="45"/>
      <c r="O81" s="6"/>
      <c r="P81" s="45"/>
      <c r="Q81" s="45"/>
      <c r="R81" s="6"/>
    </row>
    <row r="82" spans="1:18">
      <c r="A82" s="42"/>
      <c r="B82" s="348"/>
      <c r="C82" s="6"/>
      <c r="D82" s="6"/>
      <c r="E82" s="6"/>
      <c r="F82" s="6"/>
      <c r="G82" s="6"/>
      <c r="H82" s="6"/>
      <c r="I82" s="6"/>
      <c r="J82" s="46"/>
      <c r="K82" s="46"/>
      <c r="L82" s="45"/>
      <c r="M82" s="6"/>
      <c r="N82" s="6"/>
      <c r="O82" s="6"/>
      <c r="P82" s="45"/>
      <c r="Q82" s="45"/>
      <c r="R82" s="6"/>
    </row>
    <row r="83" spans="1:18">
      <c r="A83" s="42"/>
      <c r="B83" s="348"/>
      <c r="C83" s="6"/>
      <c r="D83" s="6"/>
      <c r="E83" s="6"/>
      <c r="F83" s="6"/>
      <c r="G83" s="6"/>
      <c r="H83" s="6"/>
      <c r="I83" s="6"/>
      <c r="J83" s="46"/>
      <c r="K83" s="46"/>
      <c r="L83" s="45"/>
      <c r="M83" s="6"/>
      <c r="N83" s="6"/>
      <c r="O83" s="6"/>
      <c r="P83" s="45"/>
      <c r="Q83" s="45"/>
      <c r="R83" s="6"/>
    </row>
    <row r="84" spans="1:18">
      <c r="A84" s="42"/>
      <c r="B84" s="348"/>
      <c r="C84" s="6"/>
      <c r="D84" s="6"/>
      <c r="E84" s="6"/>
      <c r="F84" s="6"/>
      <c r="G84" s="6"/>
      <c r="H84" s="6"/>
      <c r="I84" s="6"/>
      <c r="J84" s="46"/>
      <c r="K84" s="46"/>
      <c r="L84" s="45"/>
      <c r="M84" s="6"/>
      <c r="N84" s="6"/>
      <c r="O84" s="6"/>
      <c r="P84" s="45"/>
      <c r="Q84" s="45"/>
      <c r="R84" s="6"/>
    </row>
    <row r="85" spans="1:18">
      <c r="A85" s="42"/>
      <c r="B85" s="34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45"/>
      <c r="Q85" s="45"/>
      <c r="R85" s="6"/>
    </row>
    <row r="86" spans="1:18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</sheetData>
  <mergeCells count="13">
    <mergeCell ref="B44:C44"/>
    <mergeCell ref="B43:C43"/>
    <mergeCell ref="B34:C34"/>
    <mergeCell ref="B19:C19"/>
    <mergeCell ref="S3:U3"/>
    <mergeCell ref="V3:X3"/>
    <mergeCell ref="C1:X2"/>
    <mergeCell ref="P3:R3"/>
    <mergeCell ref="M3:O3"/>
    <mergeCell ref="J3:L3"/>
    <mergeCell ref="D3:F3"/>
    <mergeCell ref="G3:I3"/>
    <mergeCell ref="C3:C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H38" sqref="H38"/>
    </sheetView>
  </sheetViews>
  <sheetFormatPr defaultRowHeight="12.75"/>
  <cols>
    <col min="1" max="1" width="4.28515625" style="68" customWidth="1"/>
    <col min="2" max="2" width="20.5703125" customWidth="1"/>
    <col min="3" max="3" width="7.85546875" customWidth="1"/>
    <col min="4" max="4" width="7.42578125" customWidth="1"/>
    <col min="5" max="5" width="8.7109375" customWidth="1"/>
    <col min="6" max="6" width="7.7109375" customWidth="1"/>
    <col min="7" max="8" width="7.85546875" customWidth="1"/>
    <col min="9" max="9" width="7" customWidth="1"/>
    <col min="10" max="10" width="0.28515625" hidden="1" customWidth="1"/>
    <col min="11" max="11" width="6.7109375" customWidth="1"/>
    <col min="12" max="12" width="7.42578125" customWidth="1"/>
    <col min="13" max="13" width="7" customWidth="1"/>
    <col min="14" max="14" width="6.42578125" customWidth="1"/>
    <col min="15" max="15" width="7.140625" customWidth="1"/>
    <col min="16" max="16" width="8" customWidth="1"/>
    <col min="17" max="17" width="7.85546875" customWidth="1"/>
    <col min="18" max="18" width="7.5703125" customWidth="1"/>
    <col min="19" max="19" width="6.7109375" customWidth="1"/>
    <col min="20" max="20" width="6.42578125" customWidth="1"/>
    <col min="21" max="21" width="7" customWidth="1"/>
    <col min="22" max="22" width="7.85546875" customWidth="1"/>
    <col min="23" max="23" width="8.28515625" customWidth="1"/>
    <col min="24" max="24" width="7.85546875" customWidth="1"/>
    <col min="25" max="25" width="7.140625" customWidth="1"/>
    <col min="26" max="26" width="6.42578125" customWidth="1"/>
    <col min="27" max="27" width="6.7109375" customWidth="1"/>
    <col min="28" max="28" width="0.140625" hidden="1" customWidth="1"/>
    <col min="29" max="29" width="5.42578125" hidden="1" customWidth="1"/>
    <col min="30" max="30" width="4.85546875" hidden="1" customWidth="1"/>
  </cols>
  <sheetData>
    <row r="1" spans="1:30" ht="70.5" customHeight="1">
      <c r="A1" s="465" t="s">
        <v>249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555"/>
      <c r="W1" s="555"/>
      <c r="X1" s="555"/>
      <c r="Y1" s="555"/>
      <c r="Z1" s="555"/>
      <c r="AA1" s="555"/>
      <c r="AB1" s="555"/>
      <c r="AC1" s="555"/>
      <c r="AD1" s="555"/>
    </row>
    <row r="2" spans="1:30" s="1" customFormat="1" ht="15.75" customHeight="1">
      <c r="A2" s="567" t="s">
        <v>0</v>
      </c>
      <c r="B2" s="419" t="s">
        <v>1</v>
      </c>
      <c r="C2" s="472" t="s">
        <v>162</v>
      </c>
      <c r="D2" s="473"/>
      <c r="E2" s="474"/>
      <c r="F2" s="472" t="s">
        <v>163</v>
      </c>
      <c r="G2" s="473"/>
      <c r="H2" s="474"/>
      <c r="I2" s="472" t="s">
        <v>165</v>
      </c>
      <c r="J2" s="473"/>
      <c r="K2" s="473"/>
      <c r="L2" s="474"/>
      <c r="M2" s="472" t="s">
        <v>164</v>
      </c>
      <c r="N2" s="473"/>
      <c r="O2" s="474"/>
      <c r="P2" s="472" t="s">
        <v>198</v>
      </c>
      <c r="Q2" s="473"/>
      <c r="R2" s="474"/>
      <c r="S2" s="472" t="s">
        <v>199</v>
      </c>
      <c r="T2" s="473"/>
      <c r="U2" s="474"/>
      <c r="V2" s="472" t="s">
        <v>136</v>
      </c>
      <c r="W2" s="473"/>
      <c r="X2" s="474"/>
      <c r="Y2" s="472" t="s">
        <v>137</v>
      </c>
      <c r="Z2" s="473"/>
      <c r="AA2" s="474"/>
      <c r="AB2" s="556" t="s">
        <v>71</v>
      </c>
      <c r="AC2" s="557"/>
      <c r="AD2" s="558"/>
    </row>
    <row r="3" spans="1:30" s="1" customFormat="1" ht="15.75" customHeight="1">
      <c r="A3" s="568"/>
      <c r="B3" s="421"/>
      <c r="C3" s="476"/>
      <c r="D3" s="477"/>
      <c r="E3" s="527"/>
      <c r="F3" s="476"/>
      <c r="G3" s="477"/>
      <c r="H3" s="527"/>
      <c r="I3" s="476"/>
      <c r="J3" s="477"/>
      <c r="K3" s="477"/>
      <c r="L3" s="527"/>
      <c r="M3" s="476"/>
      <c r="N3" s="477"/>
      <c r="O3" s="527"/>
      <c r="P3" s="476"/>
      <c r="Q3" s="477"/>
      <c r="R3" s="527"/>
      <c r="S3" s="476"/>
      <c r="T3" s="477"/>
      <c r="U3" s="527"/>
      <c r="V3" s="476"/>
      <c r="W3" s="477"/>
      <c r="X3" s="527"/>
      <c r="Y3" s="476"/>
      <c r="Z3" s="477"/>
      <c r="AA3" s="527"/>
      <c r="AB3" s="559"/>
      <c r="AC3" s="560"/>
      <c r="AD3" s="561"/>
    </row>
    <row r="4" spans="1:30" s="1" customFormat="1" ht="33.75" customHeight="1">
      <c r="A4" s="568"/>
      <c r="B4" s="421"/>
      <c r="C4" s="434" t="s">
        <v>5</v>
      </c>
      <c r="D4" s="434" t="s">
        <v>6</v>
      </c>
      <c r="E4" s="434" t="s">
        <v>44</v>
      </c>
      <c r="F4" s="427" t="s">
        <v>5</v>
      </c>
      <c r="G4" s="470" t="s">
        <v>6</v>
      </c>
      <c r="H4" s="434" t="s">
        <v>7</v>
      </c>
      <c r="I4" s="427" t="s">
        <v>5</v>
      </c>
      <c r="J4" s="64"/>
      <c r="K4" s="470" t="s">
        <v>6</v>
      </c>
      <c r="L4" s="434" t="s">
        <v>7</v>
      </c>
      <c r="M4" s="427" t="s">
        <v>5</v>
      </c>
      <c r="N4" s="470" t="s">
        <v>6</v>
      </c>
      <c r="O4" s="434" t="s">
        <v>7</v>
      </c>
      <c r="P4" s="427" t="s">
        <v>5</v>
      </c>
      <c r="Q4" s="470" t="s">
        <v>6</v>
      </c>
      <c r="R4" s="434" t="s">
        <v>7</v>
      </c>
      <c r="S4" s="427" t="s">
        <v>5</v>
      </c>
      <c r="T4" s="470" t="s">
        <v>6</v>
      </c>
      <c r="U4" s="434" t="s">
        <v>7</v>
      </c>
      <c r="V4" s="427" t="s">
        <v>5</v>
      </c>
      <c r="W4" s="470" t="s">
        <v>6</v>
      </c>
      <c r="X4" s="434" t="s">
        <v>7</v>
      </c>
      <c r="Y4" s="427" t="s">
        <v>5</v>
      </c>
      <c r="Z4" s="470" t="s">
        <v>6</v>
      </c>
      <c r="AA4" s="434" t="s">
        <v>7</v>
      </c>
      <c r="AB4" s="562" t="s">
        <v>5</v>
      </c>
      <c r="AC4" s="565" t="s">
        <v>6</v>
      </c>
      <c r="AD4" s="566" t="s">
        <v>7</v>
      </c>
    </row>
    <row r="5" spans="1:30" s="1" customFormat="1" ht="5.25" hidden="1" customHeight="1">
      <c r="A5" s="288"/>
      <c r="B5" s="421"/>
      <c r="C5" s="434"/>
      <c r="D5" s="434"/>
      <c r="E5" s="434"/>
      <c r="F5" s="426"/>
      <c r="G5" s="470"/>
      <c r="H5" s="434"/>
      <c r="I5" s="426"/>
      <c r="J5" s="63"/>
      <c r="K5" s="470"/>
      <c r="L5" s="434"/>
      <c r="M5" s="426"/>
      <c r="N5" s="470"/>
      <c r="O5" s="434"/>
      <c r="P5" s="426"/>
      <c r="Q5" s="470"/>
      <c r="R5" s="434"/>
      <c r="S5" s="426"/>
      <c r="T5" s="470"/>
      <c r="U5" s="434"/>
      <c r="V5" s="426"/>
      <c r="W5" s="470"/>
      <c r="X5" s="434"/>
      <c r="Y5" s="426"/>
      <c r="Z5" s="470"/>
      <c r="AA5" s="434"/>
      <c r="AB5" s="563"/>
      <c r="AC5" s="565"/>
      <c r="AD5" s="566"/>
    </row>
    <row r="6" spans="1:30" s="1" customFormat="1" ht="0.75" customHeight="1">
      <c r="A6" s="332"/>
      <c r="B6" s="422"/>
      <c r="C6" s="434"/>
      <c r="D6" s="434"/>
      <c r="E6" s="434"/>
      <c r="F6" s="445"/>
      <c r="G6" s="470"/>
      <c r="H6" s="434"/>
      <c r="I6" s="445"/>
      <c r="J6" s="65"/>
      <c r="K6" s="470"/>
      <c r="L6" s="434"/>
      <c r="M6" s="445"/>
      <c r="N6" s="470"/>
      <c r="O6" s="434"/>
      <c r="P6" s="445"/>
      <c r="Q6" s="470"/>
      <c r="R6" s="434"/>
      <c r="S6" s="445"/>
      <c r="T6" s="470"/>
      <c r="U6" s="434"/>
      <c r="V6" s="445"/>
      <c r="W6" s="470"/>
      <c r="X6" s="434"/>
      <c r="Y6" s="445"/>
      <c r="Z6" s="470"/>
      <c r="AA6" s="434"/>
      <c r="AB6" s="564"/>
      <c r="AC6" s="565"/>
      <c r="AD6" s="566"/>
    </row>
    <row r="7" spans="1:30" s="1" customFormat="1" ht="18" customHeight="1">
      <c r="A7" s="124">
        <v>1</v>
      </c>
      <c r="B7" s="328" t="s">
        <v>65</v>
      </c>
      <c r="C7" s="291">
        <v>3000</v>
      </c>
      <c r="D7" s="291">
        <v>3000</v>
      </c>
      <c r="E7" s="292">
        <f t="shared" ref="E7:E18" si="0">D7*100/C7</f>
        <v>100</v>
      </c>
      <c r="F7" s="204"/>
      <c r="G7" s="204"/>
      <c r="H7" s="292"/>
      <c r="I7" s="204"/>
      <c r="J7" s="204"/>
      <c r="K7" s="204"/>
      <c r="L7" s="292"/>
      <c r="M7" s="293"/>
      <c r="N7" s="293"/>
      <c r="O7" s="292"/>
      <c r="P7" s="204"/>
      <c r="Q7" s="204"/>
      <c r="R7" s="292"/>
      <c r="S7" s="293"/>
      <c r="T7" s="293"/>
      <c r="U7" s="294"/>
      <c r="V7" s="204"/>
      <c r="W7" s="204"/>
      <c r="X7" s="292"/>
      <c r="Y7" s="204"/>
      <c r="Z7" s="204"/>
      <c r="AA7" s="295"/>
      <c r="AB7" s="23">
        <v>9514</v>
      </c>
      <c r="AC7" s="23">
        <v>536</v>
      </c>
      <c r="AD7" s="13">
        <f>AC7*100/AB7</f>
        <v>5.6338028169014081</v>
      </c>
    </row>
    <row r="8" spans="1:30" s="1" customFormat="1" ht="18" customHeight="1">
      <c r="A8" s="124">
        <v>2</v>
      </c>
      <c r="B8" s="328" t="s">
        <v>66</v>
      </c>
      <c r="C8" s="296">
        <v>1928</v>
      </c>
      <c r="D8" s="297">
        <v>818</v>
      </c>
      <c r="E8" s="292">
        <f t="shared" si="0"/>
        <v>42.427385892116185</v>
      </c>
      <c r="F8" s="202"/>
      <c r="G8" s="202"/>
      <c r="H8" s="292"/>
      <c r="I8" s="202"/>
      <c r="J8" s="202"/>
      <c r="K8" s="202"/>
      <c r="L8" s="292"/>
      <c r="M8" s="292"/>
      <c r="N8" s="292"/>
      <c r="O8" s="292"/>
      <c r="P8" s="202"/>
      <c r="Q8" s="202"/>
      <c r="R8" s="292"/>
      <c r="S8" s="298"/>
      <c r="T8" s="298"/>
      <c r="U8" s="294"/>
      <c r="V8" s="202"/>
      <c r="W8" s="202"/>
      <c r="X8" s="292"/>
      <c r="Y8" s="202"/>
      <c r="Z8" s="202"/>
      <c r="AA8" s="295"/>
      <c r="AB8" s="14">
        <v>3040</v>
      </c>
      <c r="AC8" s="14">
        <v>2106</v>
      </c>
      <c r="AD8" s="13">
        <f>AC8*100/AB8</f>
        <v>69.276315789473685</v>
      </c>
    </row>
    <row r="9" spans="1:30" s="1" customFormat="1" ht="13.5" hidden="1" customHeight="1">
      <c r="A9" s="124">
        <v>3</v>
      </c>
      <c r="B9" s="328"/>
      <c r="C9" s="296"/>
      <c r="D9" s="297"/>
      <c r="E9" s="292"/>
      <c r="F9" s="202"/>
      <c r="G9" s="202"/>
      <c r="H9" s="292"/>
      <c r="I9" s="202"/>
      <c r="J9" s="202"/>
      <c r="K9" s="202"/>
      <c r="L9" s="292"/>
      <c r="M9" s="292"/>
      <c r="N9" s="292"/>
      <c r="O9" s="292"/>
      <c r="P9" s="202"/>
      <c r="Q9" s="202"/>
      <c r="R9" s="292"/>
      <c r="S9" s="298"/>
      <c r="T9" s="298"/>
      <c r="U9" s="294"/>
      <c r="V9" s="202"/>
      <c r="W9" s="202"/>
      <c r="X9" s="292"/>
      <c r="Y9" s="202"/>
      <c r="Z9" s="202"/>
      <c r="AA9" s="295"/>
      <c r="AB9" s="14"/>
      <c r="AC9" s="14"/>
      <c r="AD9" s="13"/>
    </row>
    <row r="10" spans="1:30" s="1" customFormat="1" ht="18" customHeight="1">
      <c r="A10" s="124">
        <v>3</v>
      </c>
      <c r="B10" s="328" t="s">
        <v>76</v>
      </c>
      <c r="C10" s="296">
        <v>2000</v>
      </c>
      <c r="D10" s="297">
        <v>1809</v>
      </c>
      <c r="E10" s="292">
        <f t="shared" si="0"/>
        <v>90.45</v>
      </c>
      <c r="F10" s="202"/>
      <c r="G10" s="202"/>
      <c r="H10" s="292"/>
      <c r="I10" s="202"/>
      <c r="J10" s="202"/>
      <c r="K10" s="202"/>
      <c r="L10" s="292"/>
      <c r="M10" s="292"/>
      <c r="N10" s="292"/>
      <c r="O10" s="292"/>
      <c r="P10" s="202"/>
      <c r="Q10" s="202"/>
      <c r="R10" s="292"/>
      <c r="S10" s="298"/>
      <c r="T10" s="298"/>
      <c r="U10" s="294"/>
      <c r="V10" s="202"/>
      <c r="W10" s="202"/>
      <c r="X10" s="292"/>
      <c r="Y10" s="202"/>
      <c r="Z10" s="202"/>
      <c r="AA10" s="295"/>
      <c r="AB10" s="14"/>
      <c r="AC10" s="14"/>
      <c r="AD10" s="13"/>
    </row>
    <row r="11" spans="1:30" s="1" customFormat="1" ht="15.75" customHeight="1">
      <c r="A11" s="124">
        <v>4</v>
      </c>
      <c r="B11" s="328" t="s">
        <v>67</v>
      </c>
      <c r="C11" s="296">
        <v>984</v>
      </c>
      <c r="D11" s="297">
        <v>914</v>
      </c>
      <c r="E11" s="292">
        <f t="shared" si="0"/>
        <v>92.886178861788622</v>
      </c>
      <c r="F11" s="202"/>
      <c r="G11" s="202"/>
      <c r="H11" s="292"/>
      <c r="I11" s="202"/>
      <c r="J11" s="202"/>
      <c r="K11" s="202"/>
      <c r="L11" s="292"/>
      <c r="M11" s="292"/>
      <c r="N11" s="292"/>
      <c r="O11" s="292"/>
      <c r="P11" s="202"/>
      <c r="Q11" s="202"/>
      <c r="R11" s="292"/>
      <c r="S11" s="298"/>
      <c r="T11" s="298"/>
      <c r="U11" s="294"/>
      <c r="V11" s="202"/>
      <c r="W11" s="202"/>
      <c r="X11" s="292"/>
      <c r="Y11" s="202"/>
      <c r="Z11" s="202"/>
      <c r="AA11" s="295"/>
      <c r="AB11" s="14"/>
      <c r="AC11" s="14"/>
      <c r="AD11" s="13"/>
    </row>
    <row r="12" spans="1:30" s="1" customFormat="1" ht="17.25" customHeight="1">
      <c r="A12" s="124">
        <v>5</v>
      </c>
      <c r="B12" s="328" t="s">
        <v>68</v>
      </c>
      <c r="C12" s="202">
        <v>1332</v>
      </c>
      <c r="D12" s="299">
        <v>1332</v>
      </c>
      <c r="E12" s="292">
        <f t="shared" si="0"/>
        <v>100</v>
      </c>
      <c r="F12" s="202"/>
      <c r="G12" s="202"/>
      <c r="H12" s="292"/>
      <c r="I12" s="202"/>
      <c r="J12" s="202"/>
      <c r="K12" s="202"/>
      <c r="L12" s="292"/>
      <c r="M12" s="292"/>
      <c r="N12" s="292"/>
      <c r="O12" s="292"/>
      <c r="P12" s="202"/>
      <c r="Q12" s="202"/>
      <c r="R12" s="292"/>
      <c r="S12" s="298"/>
      <c r="T12" s="298"/>
      <c r="U12" s="294"/>
      <c r="V12" s="202"/>
      <c r="W12" s="202"/>
      <c r="X12" s="292"/>
      <c r="Y12" s="202"/>
      <c r="Z12" s="202"/>
      <c r="AA12" s="295"/>
      <c r="AB12" s="14"/>
      <c r="AC12" s="14"/>
      <c r="AD12" s="13"/>
    </row>
    <row r="13" spans="1:30" s="1" customFormat="1" ht="17.25" customHeight="1" thickBot="1">
      <c r="A13" s="125">
        <v>6</v>
      </c>
      <c r="B13" s="329" t="s">
        <v>69</v>
      </c>
      <c r="C13" s="262">
        <v>1700</v>
      </c>
      <c r="D13" s="300">
        <v>649</v>
      </c>
      <c r="E13" s="301">
        <f t="shared" si="0"/>
        <v>38.176470588235297</v>
      </c>
      <c r="F13" s="262"/>
      <c r="G13" s="262"/>
      <c r="H13" s="301"/>
      <c r="I13" s="262"/>
      <c r="J13" s="262"/>
      <c r="K13" s="262"/>
      <c r="L13" s="301"/>
      <c r="M13" s="301"/>
      <c r="N13" s="301"/>
      <c r="O13" s="301"/>
      <c r="P13" s="262"/>
      <c r="Q13" s="262"/>
      <c r="R13" s="301"/>
      <c r="S13" s="302"/>
      <c r="T13" s="302"/>
      <c r="U13" s="303"/>
      <c r="V13" s="262"/>
      <c r="W13" s="262"/>
      <c r="X13" s="301"/>
      <c r="Y13" s="262"/>
      <c r="Z13" s="262"/>
      <c r="AA13" s="304"/>
      <c r="AB13" s="14"/>
      <c r="AC13" s="14"/>
      <c r="AD13" s="13"/>
    </row>
    <row r="14" spans="1:30" s="1" customFormat="1" ht="18" customHeight="1" thickBot="1">
      <c r="A14" s="574" t="s">
        <v>32</v>
      </c>
      <c r="B14" s="575"/>
      <c r="C14" s="305">
        <f>SUM(C7:C13)</f>
        <v>10944</v>
      </c>
      <c r="D14" s="235">
        <f>SUM(D7:D13)</f>
        <v>8522</v>
      </c>
      <c r="E14" s="306">
        <f>D14/C14*100</f>
        <v>77.869152046783626</v>
      </c>
      <c r="F14" s="235"/>
      <c r="G14" s="264"/>
      <c r="H14" s="373"/>
      <c r="I14" s="305"/>
      <c r="J14" s="235"/>
      <c r="K14" s="235"/>
      <c r="L14" s="306"/>
      <c r="M14" s="235"/>
      <c r="N14" s="235"/>
      <c r="O14" s="306"/>
      <c r="P14" s="235"/>
      <c r="Q14" s="235"/>
      <c r="R14" s="306"/>
      <c r="S14" s="307"/>
      <c r="T14" s="308"/>
      <c r="U14" s="309"/>
      <c r="V14" s="310"/>
      <c r="W14" s="311"/>
      <c r="X14" s="312"/>
      <c r="Y14" s="311"/>
      <c r="Z14" s="311"/>
      <c r="AA14" s="312"/>
      <c r="AB14" s="53"/>
      <c r="AC14" s="14"/>
      <c r="AD14" s="13"/>
    </row>
    <row r="15" spans="1:30" s="1" customFormat="1" ht="18" customHeight="1">
      <c r="A15" s="290">
        <v>1</v>
      </c>
      <c r="B15" s="330" t="s">
        <v>45</v>
      </c>
      <c r="C15" s="204">
        <v>5328</v>
      </c>
      <c r="D15" s="313">
        <v>5328</v>
      </c>
      <c r="E15" s="294">
        <f t="shared" si="0"/>
        <v>100</v>
      </c>
      <c r="F15" s="204"/>
      <c r="G15" s="314"/>
      <c r="H15" s="377"/>
      <c r="I15" s="316"/>
      <c r="J15" s="204"/>
      <c r="K15" s="204"/>
      <c r="L15" s="294"/>
      <c r="M15" s="294"/>
      <c r="N15" s="294"/>
      <c r="O15" s="294"/>
      <c r="P15" s="204"/>
      <c r="Q15" s="204"/>
      <c r="R15" s="301"/>
      <c r="S15" s="317"/>
      <c r="T15" s="317"/>
      <c r="U15" s="294"/>
      <c r="V15" s="318"/>
      <c r="W15" s="318"/>
      <c r="X15" s="319"/>
      <c r="Y15" s="318"/>
      <c r="Z15" s="318"/>
      <c r="AA15" s="319"/>
      <c r="AB15" s="14"/>
      <c r="AC15" s="14"/>
      <c r="AD15" s="13"/>
    </row>
    <row r="16" spans="1:30" s="1" customFormat="1" ht="17.25" customHeight="1">
      <c r="A16" s="124">
        <v>2</v>
      </c>
      <c r="B16" s="328" t="s">
        <v>70</v>
      </c>
      <c r="C16" s="202">
        <v>3332</v>
      </c>
      <c r="D16" s="299">
        <v>2790</v>
      </c>
      <c r="E16" s="292">
        <f t="shared" si="0"/>
        <v>83.733493397358941</v>
      </c>
      <c r="F16" s="202">
        <v>2904</v>
      </c>
      <c r="G16" s="261">
        <v>2928</v>
      </c>
      <c r="H16" s="315">
        <f>G16*100/F16</f>
        <v>100.82644628099173</v>
      </c>
      <c r="I16" s="320"/>
      <c r="J16" s="202"/>
      <c r="K16" s="202"/>
      <c r="L16" s="292"/>
      <c r="M16" s="292"/>
      <c r="N16" s="292"/>
      <c r="O16" s="292"/>
      <c r="P16" s="202">
        <v>4110</v>
      </c>
      <c r="Q16" s="202">
        <v>4054</v>
      </c>
      <c r="R16" s="301">
        <f>Q16*100/P16</f>
        <v>98.637469586374692</v>
      </c>
      <c r="S16" s="302">
        <v>1020</v>
      </c>
      <c r="T16" s="302">
        <v>945</v>
      </c>
      <c r="U16" s="294">
        <f>T16*100/S16</f>
        <v>92.647058823529406</v>
      </c>
      <c r="V16" s="321"/>
      <c r="W16" s="321"/>
      <c r="X16" s="295"/>
      <c r="Y16" s="321"/>
      <c r="Z16" s="321"/>
      <c r="AA16" s="295"/>
      <c r="AB16" s="14"/>
      <c r="AC16" s="14"/>
      <c r="AD16" s="13"/>
    </row>
    <row r="17" spans="1:30" s="1" customFormat="1" ht="17.25" customHeight="1">
      <c r="A17" s="124">
        <v>3</v>
      </c>
      <c r="B17" s="328" t="s">
        <v>142</v>
      </c>
      <c r="C17" s="202">
        <v>4000</v>
      </c>
      <c r="D17" s="299">
        <v>3565</v>
      </c>
      <c r="E17" s="292">
        <f t="shared" si="0"/>
        <v>89.125</v>
      </c>
      <c r="F17" s="202"/>
      <c r="G17" s="261"/>
      <c r="H17" s="315"/>
      <c r="I17" s="320"/>
      <c r="J17" s="202"/>
      <c r="K17" s="202"/>
      <c r="L17" s="292"/>
      <c r="M17" s="292"/>
      <c r="N17" s="292"/>
      <c r="O17" s="292"/>
      <c r="P17" s="202"/>
      <c r="Q17" s="202"/>
      <c r="R17" s="301"/>
      <c r="S17" s="302"/>
      <c r="T17" s="302"/>
      <c r="U17" s="294"/>
      <c r="V17" s="321"/>
      <c r="W17" s="321"/>
      <c r="X17" s="295"/>
      <c r="Y17" s="321"/>
      <c r="Z17" s="321"/>
      <c r="AA17" s="295"/>
      <c r="AB17" s="14"/>
      <c r="AC17" s="14"/>
      <c r="AD17" s="13"/>
    </row>
    <row r="18" spans="1:30" s="1" customFormat="1" ht="17.25" customHeight="1">
      <c r="A18" s="124">
        <v>4</v>
      </c>
      <c r="B18" s="328" t="s">
        <v>143</v>
      </c>
      <c r="C18" s="202">
        <v>1668</v>
      </c>
      <c r="D18" s="299">
        <v>1668</v>
      </c>
      <c r="E18" s="292">
        <f t="shared" si="0"/>
        <v>100</v>
      </c>
      <c r="F18" s="202"/>
      <c r="G18" s="261"/>
      <c r="H18" s="315"/>
      <c r="I18" s="320"/>
      <c r="J18" s="202"/>
      <c r="K18" s="202"/>
      <c r="L18" s="292"/>
      <c r="M18" s="292"/>
      <c r="N18" s="292"/>
      <c r="O18" s="292"/>
      <c r="P18" s="202"/>
      <c r="Q18" s="202"/>
      <c r="R18" s="301"/>
      <c r="S18" s="302"/>
      <c r="T18" s="302"/>
      <c r="U18" s="294"/>
      <c r="V18" s="321"/>
      <c r="W18" s="321"/>
      <c r="X18" s="295"/>
      <c r="Y18" s="321"/>
      <c r="Z18" s="321"/>
      <c r="AA18" s="295"/>
      <c r="AB18" s="14">
        <v>7868</v>
      </c>
      <c r="AC18" s="14">
        <v>1148</v>
      </c>
      <c r="AD18" s="13">
        <f>AC18*100/AB18</f>
        <v>14.590747330960854</v>
      </c>
    </row>
    <row r="19" spans="1:30" s="1" customFormat="1" ht="18" customHeight="1">
      <c r="A19" s="124">
        <v>5</v>
      </c>
      <c r="B19" s="328" t="s">
        <v>195</v>
      </c>
      <c r="C19" s="202">
        <v>3328</v>
      </c>
      <c r="D19" s="299">
        <v>2827</v>
      </c>
      <c r="E19" s="292">
        <f>D19*100/C19</f>
        <v>84.945913461538467</v>
      </c>
      <c r="F19" s="202"/>
      <c r="G19" s="261"/>
      <c r="H19" s="315"/>
      <c r="I19" s="320"/>
      <c r="J19" s="202"/>
      <c r="K19" s="202"/>
      <c r="L19" s="292"/>
      <c r="M19" s="292"/>
      <c r="N19" s="292"/>
      <c r="O19" s="292"/>
      <c r="P19" s="202">
        <v>4664</v>
      </c>
      <c r="Q19" s="202">
        <v>4664</v>
      </c>
      <c r="R19" s="301">
        <f t="shared" ref="R19:R26" si="1">Q19*100/P19</f>
        <v>100</v>
      </c>
      <c r="S19" s="302">
        <v>664</v>
      </c>
      <c r="T19" s="302">
        <v>664</v>
      </c>
      <c r="U19" s="294">
        <f>T19*100/S19</f>
        <v>100</v>
      </c>
      <c r="V19" s="321"/>
      <c r="W19" s="321"/>
      <c r="X19" s="295"/>
      <c r="Y19" s="321"/>
      <c r="Z19" s="321"/>
      <c r="AA19" s="295"/>
      <c r="AB19" s="14"/>
      <c r="AC19" s="14"/>
      <c r="AD19" s="13"/>
    </row>
    <row r="20" spans="1:30" s="1" customFormat="1" ht="17.25" customHeight="1">
      <c r="A20" s="125">
        <v>6</v>
      </c>
      <c r="B20" s="329" t="s">
        <v>196</v>
      </c>
      <c r="C20" s="262">
        <v>5400</v>
      </c>
      <c r="D20" s="300">
        <v>5400</v>
      </c>
      <c r="E20" s="301">
        <f>D20*100/C20</f>
        <v>100</v>
      </c>
      <c r="F20" s="262"/>
      <c r="G20" s="263"/>
      <c r="H20" s="322"/>
      <c r="I20" s="323"/>
      <c r="J20" s="262"/>
      <c r="K20" s="262"/>
      <c r="L20" s="301"/>
      <c r="M20" s="301"/>
      <c r="N20" s="301"/>
      <c r="O20" s="301"/>
      <c r="P20" s="262"/>
      <c r="Q20" s="262"/>
      <c r="R20" s="301"/>
      <c r="S20" s="302"/>
      <c r="T20" s="302"/>
      <c r="U20" s="303"/>
      <c r="V20" s="324"/>
      <c r="W20" s="324"/>
      <c r="X20" s="304"/>
      <c r="Y20" s="324"/>
      <c r="Z20" s="324"/>
      <c r="AA20" s="304"/>
      <c r="AB20" s="14"/>
      <c r="AC20" s="14"/>
      <c r="AD20" s="13"/>
    </row>
    <row r="21" spans="1:30" s="1" customFormat="1" ht="17.25" customHeight="1">
      <c r="A21" s="124">
        <v>7</v>
      </c>
      <c r="B21" s="328" t="s">
        <v>144</v>
      </c>
      <c r="C21" s="202">
        <v>2568</v>
      </c>
      <c r="D21" s="299">
        <v>1405</v>
      </c>
      <c r="E21" s="292">
        <f>D21*100/C21</f>
        <v>54.711838006230529</v>
      </c>
      <c r="F21" s="202"/>
      <c r="G21" s="202"/>
      <c r="H21" s="315"/>
      <c r="I21" s="202"/>
      <c r="J21" s="202"/>
      <c r="K21" s="202"/>
      <c r="L21" s="292"/>
      <c r="M21" s="298"/>
      <c r="N21" s="298"/>
      <c r="O21" s="292"/>
      <c r="P21" s="202"/>
      <c r="Q21" s="202"/>
      <c r="R21" s="292"/>
      <c r="S21" s="298"/>
      <c r="T21" s="298"/>
      <c r="U21" s="292"/>
      <c r="V21" s="321"/>
      <c r="W21" s="321"/>
      <c r="X21" s="295"/>
      <c r="Y21" s="321"/>
      <c r="Z21" s="321"/>
      <c r="AA21" s="295"/>
      <c r="AB21" s="53">
        <v>6280</v>
      </c>
      <c r="AC21" s="14">
        <v>1230</v>
      </c>
      <c r="AD21" s="13">
        <f>AC21*100/AB21</f>
        <v>19.585987261146496</v>
      </c>
    </row>
    <row r="22" spans="1:30" s="1" customFormat="1" ht="18.75" customHeight="1">
      <c r="A22" s="124">
        <v>8</v>
      </c>
      <c r="B22" s="328" t="s">
        <v>145</v>
      </c>
      <c r="C22" s="202"/>
      <c r="D22" s="299"/>
      <c r="E22" s="292"/>
      <c r="F22" s="202"/>
      <c r="G22" s="202"/>
      <c r="H22" s="315"/>
      <c r="I22" s="202"/>
      <c r="J22" s="202"/>
      <c r="K22" s="202"/>
      <c r="L22" s="292"/>
      <c r="M22" s="292"/>
      <c r="N22" s="292"/>
      <c r="O22" s="292"/>
      <c r="P22" s="202">
        <v>17328</v>
      </c>
      <c r="Q22" s="202">
        <v>17328</v>
      </c>
      <c r="R22" s="292">
        <f t="shared" si="1"/>
        <v>100</v>
      </c>
      <c r="S22" s="298">
        <v>328</v>
      </c>
      <c r="T22" s="298">
        <v>328</v>
      </c>
      <c r="U22" s="292">
        <f>T22*100/S22</f>
        <v>100</v>
      </c>
      <c r="V22" s="321"/>
      <c r="W22" s="321"/>
      <c r="X22" s="295"/>
      <c r="Y22" s="321"/>
      <c r="Z22" s="321"/>
      <c r="AA22" s="295"/>
      <c r="AB22" s="57"/>
      <c r="AC22" s="24"/>
      <c r="AD22" s="25"/>
    </row>
    <row r="23" spans="1:30" s="1" customFormat="1" ht="17.25" customHeight="1" thickBot="1">
      <c r="A23" s="125">
        <v>9</v>
      </c>
      <c r="B23" s="329" t="s">
        <v>146</v>
      </c>
      <c r="C23" s="262"/>
      <c r="D23" s="262"/>
      <c r="E23" s="301"/>
      <c r="F23" s="262"/>
      <c r="G23" s="262"/>
      <c r="H23" s="322"/>
      <c r="I23" s="262"/>
      <c r="J23" s="262"/>
      <c r="K23" s="262"/>
      <c r="L23" s="301"/>
      <c r="M23" s="301"/>
      <c r="N23" s="301"/>
      <c r="O23" s="301"/>
      <c r="P23" s="262">
        <v>7992</v>
      </c>
      <c r="Q23" s="262">
        <v>7989</v>
      </c>
      <c r="R23" s="301">
        <f t="shared" si="1"/>
        <v>99.962462462462469</v>
      </c>
      <c r="S23" s="302">
        <v>664</v>
      </c>
      <c r="T23" s="302">
        <v>664</v>
      </c>
      <c r="U23" s="301">
        <f>T23*100/S23</f>
        <v>100</v>
      </c>
      <c r="V23" s="324"/>
      <c r="W23" s="324"/>
      <c r="X23" s="304"/>
      <c r="Y23" s="324"/>
      <c r="Z23" s="324"/>
      <c r="AA23" s="304"/>
      <c r="AB23" s="57"/>
      <c r="AC23" s="24"/>
      <c r="AD23" s="25"/>
    </row>
    <row r="24" spans="1:30" s="1" customFormat="1" ht="18" customHeight="1" thickBot="1">
      <c r="A24" s="569" t="s">
        <v>43</v>
      </c>
      <c r="B24" s="570"/>
      <c r="C24" s="265">
        <f>SUM(C15:C23)</f>
        <v>25624</v>
      </c>
      <c r="D24" s="235">
        <f>SUM(D15:D23)</f>
        <v>22983</v>
      </c>
      <c r="E24" s="277">
        <f>D24/C24*100</f>
        <v>89.693256322197939</v>
      </c>
      <c r="F24" s="307">
        <f>SUM(F15:F23)</f>
        <v>2904</v>
      </c>
      <c r="G24" s="307">
        <f>SUM(G15:G23)</f>
        <v>2928</v>
      </c>
      <c r="H24" s="277">
        <f>G24/F24*100</f>
        <v>100.82644628099173</v>
      </c>
      <c r="I24" s="235"/>
      <c r="J24" s="235"/>
      <c r="K24" s="235"/>
      <c r="L24" s="277"/>
      <c r="M24" s="277"/>
      <c r="N24" s="277"/>
      <c r="O24" s="277"/>
      <c r="P24" s="235">
        <f>SUM(P15:P23)</f>
        <v>34094</v>
      </c>
      <c r="Q24" s="264">
        <f>SUM(Q15:Q23)</f>
        <v>34035</v>
      </c>
      <c r="R24" s="376">
        <f t="shared" si="1"/>
        <v>99.826949023288549</v>
      </c>
      <c r="S24" s="404">
        <f t="shared" ref="S24:T24" si="2">SUM(S15:S23)</f>
        <v>2676</v>
      </c>
      <c r="T24" s="264">
        <f t="shared" si="2"/>
        <v>2601</v>
      </c>
      <c r="U24" s="376">
        <f t="shared" ref="U24:U26" si="3">T24*100/S24</f>
        <v>97.197309417040358</v>
      </c>
      <c r="V24" s="310"/>
      <c r="W24" s="311"/>
      <c r="X24" s="381"/>
      <c r="Y24" s="311"/>
      <c r="Z24" s="311"/>
      <c r="AA24" s="327"/>
      <c r="AB24" s="57"/>
      <c r="AC24" s="24"/>
      <c r="AD24" s="25"/>
    </row>
    <row r="25" spans="1:30" s="1" customFormat="1" ht="18" customHeight="1">
      <c r="A25" s="289">
        <v>1</v>
      </c>
      <c r="B25" s="331" t="s">
        <v>147</v>
      </c>
      <c r="C25" s="204"/>
      <c r="D25" s="204"/>
      <c r="E25" s="294"/>
      <c r="F25" s="204">
        <v>7000</v>
      </c>
      <c r="G25" s="204">
        <v>6792</v>
      </c>
      <c r="H25" s="377">
        <f>G25/F25*100</f>
        <v>97.028571428571425</v>
      </c>
      <c r="I25" s="204">
        <v>217</v>
      </c>
      <c r="J25" s="204"/>
      <c r="K25" s="204">
        <v>219</v>
      </c>
      <c r="L25" s="294">
        <f>K25/I25*100</f>
        <v>100.92165898617512</v>
      </c>
      <c r="M25" s="293">
        <v>500</v>
      </c>
      <c r="N25" s="293">
        <v>417</v>
      </c>
      <c r="O25" s="294">
        <f>N25/M25*100</f>
        <v>83.399999999999991</v>
      </c>
      <c r="P25" s="204"/>
      <c r="Q25" s="204"/>
      <c r="R25" s="377"/>
      <c r="S25" s="293"/>
      <c r="T25" s="293"/>
      <c r="U25" s="294"/>
      <c r="V25" s="204">
        <v>90</v>
      </c>
      <c r="W25" s="204">
        <v>90</v>
      </c>
      <c r="X25" s="294">
        <f>W25*100/V25</f>
        <v>100</v>
      </c>
      <c r="Y25" s="204"/>
      <c r="Z25" s="204"/>
      <c r="AA25" s="319"/>
      <c r="AB25" s="24"/>
      <c r="AC25" s="24"/>
      <c r="AD25" s="25"/>
    </row>
    <row r="26" spans="1:30" s="1" customFormat="1" ht="18" customHeight="1">
      <c r="A26" s="125">
        <v>2</v>
      </c>
      <c r="B26" s="329" t="s">
        <v>138</v>
      </c>
      <c r="C26" s="202"/>
      <c r="D26" s="202"/>
      <c r="E26" s="292"/>
      <c r="F26" s="202">
        <v>1900</v>
      </c>
      <c r="G26" s="202">
        <v>1759</v>
      </c>
      <c r="H26" s="315">
        <f t="shared" ref="H26:H27" si="4">G26/F26*100</f>
        <v>92.578947368421055</v>
      </c>
      <c r="I26" s="202"/>
      <c r="J26" s="202"/>
      <c r="K26" s="202"/>
      <c r="L26" s="292"/>
      <c r="M26" s="292"/>
      <c r="N26" s="292"/>
      <c r="O26" s="292"/>
      <c r="P26" s="202">
        <v>3728</v>
      </c>
      <c r="Q26" s="202">
        <v>1600</v>
      </c>
      <c r="R26" s="315">
        <f t="shared" si="1"/>
        <v>42.918454935622314</v>
      </c>
      <c r="S26" s="298">
        <v>328</v>
      </c>
      <c r="T26" s="298">
        <v>0</v>
      </c>
      <c r="U26" s="292">
        <f t="shared" si="3"/>
        <v>0</v>
      </c>
      <c r="V26" s="202"/>
      <c r="W26" s="202"/>
      <c r="X26" s="292"/>
      <c r="Y26" s="202">
        <v>350</v>
      </c>
      <c r="Z26" s="202">
        <v>199</v>
      </c>
      <c r="AA26" s="292">
        <f>Z26/Y26*100</f>
        <v>56.857142857142861</v>
      </c>
      <c r="AB26" s="24"/>
      <c r="AC26" s="24"/>
      <c r="AD26" s="25"/>
    </row>
    <row r="27" spans="1:30" s="1" customFormat="1" ht="18" customHeight="1">
      <c r="A27" s="125">
        <v>3</v>
      </c>
      <c r="B27" s="329" t="s">
        <v>197</v>
      </c>
      <c r="C27" s="202">
        <v>2530</v>
      </c>
      <c r="D27" s="202">
        <v>2530</v>
      </c>
      <c r="E27" s="292">
        <f>D27/C27*100</f>
        <v>100</v>
      </c>
      <c r="F27" s="202">
        <v>2555</v>
      </c>
      <c r="G27" s="202">
        <v>2562</v>
      </c>
      <c r="H27" s="315">
        <f t="shared" si="4"/>
        <v>100.27397260273973</v>
      </c>
      <c r="I27" s="202"/>
      <c r="J27" s="202"/>
      <c r="K27" s="202"/>
      <c r="L27" s="292"/>
      <c r="M27" s="292"/>
      <c r="N27" s="292"/>
      <c r="O27" s="292"/>
      <c r="P27" s="202"/>
      <c r="Q27" s="202"/>
      <c r="R27" s="292"/>
      <c r="S27" s="298"/>
      <c r="T27" s="298"/>
      <c r="U27" s="292"/>
      <c r="V27" s="202"/>
      <c r="W27" s="202"/>
      <c r="X27" s="292"/>
      <c r="Y27" s="202"/>
      <c r="Z27" s="202"/>
      <c r="AA27" s="295"/>
      <c r="AB27" s="24"/>
      <c r="AC27" s="24"/>
      <c r="AD27" s="25"/>
    </row>
    <row r="28" spans="1:30" s="1" customFormat="1" ht="18" customHeight="1" thickBot="1">
      <c r="A28" s="125">
        <v>4</v>
      </c>
      <c r="B28" s="329" t="s">
        <v>148</v>
      </c>
      <c r="C28" s="262"/>
      <c r="D28" s="262"/>
      <c r="E28" s="301"/>
      <c r="F28" s="262"/>
      <c r="G28" s="262"/>
      <c r="H28" s="301"/>
      <c r="I28" s="262"/>
      <c r="J28" s="262"/>
      <c r="K28" s="262"/>
      <c r="L28" s="301"/>
      <c r="M28" s="301"/>
      <c r="N28" s="301"/>
      <c r="O28" s="301"/>
      <c r="P28" s="262">
        <v>4112</v>
      </c>
      <c r="Q28" s="262">
        <v>3891</v>
      </c>
      <c r="R28" s="301">
        <f>Q28*100/P28</f>
        <v>94.625486381322958</v>
      </c>
      <c r="S28" s="302">
        <v>1414</v>
      </c>
      <c r="T28" s="302">
        <v>1376</v>
      </c>
      <c r="U28" s="301">
        <f>T28*100/S28</f>
        <v>97.312588401697312</v>
      </c>
      <c r="V28" s="262"/>
      <c r="W28" s="262"/>
      <c r="X28" s="301"/>
      <c r="Y28" s="262"/>
      <c r="Z28" s="262"/>
      <c r="AA28" s="304"/>
      <c r="AB28" s="24"/>
      <c r="AC28" s="24"/>
      <c r="AD28" s="25"/>
    </row>
    <row r="29" spans="1:30" s="1" customFormat="1" ht="18" customHeight="1" thickBot="1">
      <c r="A29" s="569" t="s">
        <v>106</v>
      </c>
      <c r="B29" s="570"/>
      <c r="C29" s="265">
        <f>SUM(C25:C28)</f>
        <v>2530</v>
      </c>
      <c r="D29" s="235">
        <f>SUM(D25:D28)</f>
        <v>2530</v>
      </c>
      <c r="E29" s="306">
        <f>D29/C29*100</f>
        <v>100</v>
      </c>
      <c r="F29" s="235">
        <f t="shared" ref="F29:Z29" si="5">SUM(F25:F28)</f>
        <v>11455</v>
      </c>
      <c r="G29" s="235">
        <f t="shared" si="5"/>
        <v>11113</v>
      </c>
      <c r="H29" s="306">
        <f>G29/F29*100</f>
        <v>97.014404190309904</v>
      </c>
      <c r="I29" s="235">
        <f t="shared" si="5"/>
        <v>217</v>
      </c>
      <c r="J29" s="235"/>
      <c r="K29" s="235">
        <f t="shared" si="5"/>
        <v>219</v>
      </c>
      <c r="L29" s="306">
        <f>K29/I29*100</f>
        <v>100.92165898617512</v>
      </c>
      <c r="M29" s="235">
        <f t="shared" si="5"/>
        <v>500</v>
      </c>
      <c r="N29" s="235">
        <f t="shared" si="5"/>
        <v>417</v>
      </c>
      <c r="O29" s="306">
        <f>N29/M29*100</f>
        <v>83.399999999999991</v>
      </c>
      <c r="P29" s="235">
        <f t="shared" si="5"/>
        <v>7840</v>
      </c>
      <c r="Q29" s="235">
        <f t="shared" si="5"/>
        <v>5491</v>
      </c>
      <c r="R29" s="277">
        <f>Q29*100/P29</f>
        <v>70.038265306122454</v>
      </c>
      <c r="S29" s="235">
        <f t="shared" si="5"/>
        <v>1742</v>
      </c>
      <c r="T29" s="264">
        <f t="shared" si="5"/>
        <v>1376</v>
      </c>
      <c r="U29" s="376">
        <f>T29*100/S29</f>
        <v>78.989667049368535</v>
      </c>
      <c r="V29" s="305">
        <f t="shared" si="5"/>
        <v>90</v>
      </c>
      <c r="W29" s="264">
        <f t="shared" si="5"/>
        <v>90</v>
      </c>
      <c r="X29" s="376">
        <f t="shared" ref="X29:X33" si="6">W29*100/V29</f>
        <v>100</v>
      </c>
      <c r="Y29" s="305">
        <f t="shared" si="5"/>
        <v>350</v>
      </c>
      <c r="Z29" s="235">
        <f t="shared" si="5"/>
        <v>199</v>
      </c>
      <c r="AA29" s="280">
        <f>Z29/Y29*100</f>
        <v>56.857142857142861</v>
      </c>
      <c r="AB29" s="57"/>
      <c r="AC29" s="24"/>
      <c r="AD29" s="25"/>
    </row>
    <row r="30" spans="1:30" s="1" customFormat="1" ht="18" customHeight="1" thickBot="1">
      <c r="A30" s="571" t="s">
        <v>149</v>
      </c>
      <c r="B30" s="572"/>
      <c r="C30" s="265">
        <v>4642</v>
      </c>
      <c r="D30" s="235">
        <v>4507</v>
      </c>
      <c r="E30" s="306">
        <v>97.1</v>
      </c>
      <c r="F30" s="235">
        <v>2260</v>
      </c>
      <c r="G30" s="264">
        <v>251</v>
      </c>
      <c r="H30" s="306">
        <f>G30/F30*100</f>
        <v>11.106194690265486</v>
      </c>
      <c r="I30" s="305"/>
      <c r="J30" s="235"/>
      <c r="K30" s="235"/>
      <c r="L30" s="277"/>
      <c r="M30" s="277"/>
      <c r="N30" s="277"/>
      <c r="O30" s="277"/>
      <c r="P30" s="235"/>
      <c r="Q30" s="235"/>
      <c r="R30" s="306"/>
      <c r="S30" s="278"/>
      <c r="T30" s="278"/>
      <c r="U30" s="326"/>
      <c r="V30" s="235">
        <v>2438</v>
      </c>
      <c r="W30" s="235">
        <v>2438</v>
      </c>
      <c r="X30" s="277">
        <f t="shared" si="6"/>
        <v>100</v>
      </c>
      <c r="Y30" s="235"/>
      <c r="Z30" s="235"/>
      <c r="AA30" s="280"/>
      <c r="AB30" s="57"/>
      <c r="AC30" s="24"/>
      <c r="AD30" s="25"/>
    </row>
    <row r="31" spans="1:30" s="1" customFormat="1" ht="18" customHeight="1">
      <c r="A31" s="124">
        <v>1</v>
      </c>
      <c r="B31" s="328" t="s">
        <v>150</v>
      </c>
      <c r="C31" s="316">
        <v>1634</v>
      </c>
      <c r="D31" s="204">
        <v>1634</v>
      </c>
      <c r="E31" s="380">
        <f>D31/C31*100</f>
        <v>100</v>
      </c>
      <c r="F31" s="204"/>
      <c r="G31" s="204"/>
      <c r="H31" s="294"/>
      <c r="I31" s="204"/>
      <c r="J31" s="204"/>
      <c r="K31" s="204"/>
      <c r="L31" s="294"/>
      <c r="M31" s="294"/>
      <c r="N31" s="294"/>
      <c r="O31" s="294"/>
      <c r="P31" s="204"/>
      <c r="Q31" s="204"/>
      <c r="R31" s="380"/>
      <c r="S31" s="293"/>
      <c r="T31" s="293"/>
      <c r="U31" s="294"/>
      <c r="V31" s="204"/>
      <c r="W31" s="204"/>
      <c r="X31" s="294"/>
      <c r="Y31" s="204"/>
      <c r="Z31" s="204"/>
      <c r="AA31" s="380"/>
      <c r="AB31" s="24"/>
      <c r="AC31" s="24"/>
      <c r="AD31" s="25"/>
    </row>
    <row r="32" spans="1:30" s="1" customFormat="1" ht="18" customHeight="1">
      <c r="A32" s="289">
        <v>2</v>
      </c>
      <c r="B32" s="331" t="s">
        <v>239</v>
      </c>
      <c r="C32" s="202"/>
      <c r="D32" s="202"/>
      <c r="E32" s="371"/>
      <c r="F32" s="202"/>
      <c r="G32" s="202"/>
      <c r="H32" s="292"/>
      <c r="I32" s="202"/>
      <c r="J32" s="202"/>
      <c r="K32" s="202"/>
      <c r="L32" s="292"/>
      <c r="M32" s="298">
        <v>432</v>
      </c>
      <c r="N32" s="298">
        <v>0</v>
      </c>
      <c r="O32" s="292">
        <v>0</v>
      </c>
      <c r="P32" s="202"/>
      <c r="Q32" s="202"/>
      <c r="R32" s="371"/>
      <c r="S32" s="298"/>
      <c r="T32" s="298"/>
      <c r="U32" s="292"/>
      <c r="V32" s="202"/>
      <c r="W32" s="202"/>
      <c r="X32" s="292"/>
      <c r="Y32" s="202"/>
      <c r="Z32" s="202"/>
      <c r="AA32" s="371"/>
      <c r="AB32" s="24"/>
      <c r="AC32" s="24"/>
      <c r="AD32" s="25"/>
    </row>
    <row r="33" spans="1:30" s="1" customFormat="1" ht="17.25" customHeight="1" thickBot="1">
      <c r="A33" s="125">
        <v>3</v>
      </c>
      <c r="B33" s="329" t="s">
        <v>151</v>
      </c>
      <c r="C33" s="325"/>
      <c r="D33" s="325"/>
      <c r="E33" s="379"/>
      <c r="F33" s="325"/>
      <c r="G33" s="325"/>
      <c r="H33" s="303"/>
      <c r="I33" s="325"/>
      <c r="J33" s="325"/>
      <c r="K33" s="325"/>
      <c r="L33" s="303"/>
      <c r="M33" s="303"/>
      <c r="N33" s="303"/>
      <c r="O33" s="303"/>
      <c r="P33" s="325"/>
      <c r="Q33" s="325"/>
      <c r="R33" s="375"/>
      <c r="S33" s="317"/>
      <c r="T33" s="317"/>
      <c r="U33" s="303"/>
      <c r="V33" s="325">
        <v>38504</v>
      </c>
      <c r="W33" s="325">
        <v>38200</v>
      </c>
      <c r="X33" s="303">
        <f t="shared" si="6"/>
        <v>99.2104716393102</v>
      </c>
      <c r="Y33" s="325">
        <v>18296</v>
      </c>
      <c r="Z33" s="325">
        <v>16120</v>
      </c>
      <c r="AA33" s="375">
        <f t="shared" ref="AA33" si="7">Z33/Y33*100</f>
        <v>88.106689986882387</v>
      </c>
      <c r="AB33" s="24"/>
      <c r="AC33" s="24"/>
      <c r="AD33" s="25"/>
    </row>
    <row r="34" spans="1:30" s="1" customFormat="1" ht="18" customHeight="1" thickBot="1">
      <c r="A34" s="569" t="s">
        <v>152</v>
      </c>
      <c r="B34" s="573"/>
      <c r="C34" s="235">
        <f>C31+C33</f>
        <v>1634</v>
      </c>
      <c r="D34" s="235">
        <f t="shared" ref="D34:Z34" si="8">D31+D33</f>
        <v>1634</v>
      </c>
      <c r="E34" s="306">
        <f>D34*100/C34</f>
        <v>100</v>
      </c>
      <c r="F34" s="235">
        <f t="shared" si="8"/>
        <v>0</v>
      </c>
      <c r="G34" s="235">
        <f t="shared" si="8"/>
        <v>0</v>
      </c>
      <c r="H34" s="235">
        <v>0</v>
      </c>
      <c r="I34" s="235">
        <f t="shared" si="8"/>
        <v>0</v>
      </c>
      <c r="J34" s="235">
        <f t="shared" si="8"/>
        <v>0</v>
      </c>
      <c r="K34" s="235">
        <f t="shared" si="8"/>
        <v>0</v>
      </c>
      <c r="L34" s="235">
        <v>0</v>
      </c>
      <c r="M34" s="235">
        <v>432</v>
      </c>
      <c r="N34" s="235">
        <v>0</v>
      </c>
      <c r="O34" s="235">
        <v>0</v>
      </c>
      <c r="P34" s="235">
        <f t="shared" si="8"/>
        <v>0</v>
      </c>
      <c r="Q34" s="235">
        <f t="shared" si="8"/>
        <v>0</v>
      </c>
      <c r="R34" s="235">
        <v>0</v>
      </c>
      <c r="S34" s="235">
        <f t="shared" si="8"/>
        <v>0</v>
      </c>
      <c r="T34" s="235">
        <f t="shared" si="8"/>
        <v>0</v>
      </c>
      <c r="U34" s="235"/>
      <c r="V34" s="235">
        <f t="shared" si="8"/>
        <v>38504</v>
      </c>
      <c r="W34" s="264">
        <f t="shared" si="8"/>
        <v>38200</v>
      </c>
      <c r="X34" s="373">
        <f>W34*100/V34</f>
        <v>99.2104716393102</v>
      </c>
      <c r="Y34" s="305">
        <f t="shared" si="8"/>
        <v>18296</v>
      </c>
      <c r="Z34" s="235">
        <f t="shared" si="8"/>
        <v>16120</v>
      </c>
      <c r="AA34" s="235">
        <f>Z34*100/Y34</f>
        <v>88.106689986882373</v>
      </c>
      <c r="AB34" s="57"/>
      <c r="AC34" s="24"/>
      <c r="AD34" s="25"/>
    </row>
    <row r="35" spans="1:30" s="1" customFormat="1" ht="20.25" customHeight="1" thickBot="1">
      <c r="A35" s="553" t="s">
        <v>153</v>
      </c>
      <c r="B35" s="554"/>
      <c r="C35" s="235">
        <f>C14+C24+C29+C30+C34</f>
        <v>45374</v>
      </c>
      <c r="D35" s="235">
        <f>D14+D24+D29+D30+D34</f>
        <v>40176</v>
      </c>
      <c r="E35" s="306">
        <f t="shared" ref="E35" si="9">D35/C35*100</f>
        <v>88.544100145457747</v>
      </c>
      <c r="F35" s="235">
        <f>F14+F24+F29+F30+F34</f>
        <v>16619</v>
      </c>
      <c r="G35" s="235">
        <f>G14+G24+G29+G30+G34</f>
        <v>14292</v>
      </c>
      <c r="H35" s="306">
        <f>G35/F35*100</f>
        <v>85.997954148865745</v>
      </c>
      <c r="I35" s="235">
        <f>I14+I24+I29+I30+I34</f>
        <v>217</v>
      </c>
      <c r="J35" s="235"/>
      <c r="K35" s="235">
        <f>K14+K24+K29+K30+K34</f>
        <v>219</v>
      </c>
      <c r="L35" s="306">
        <f>K35/I35*100</f>
        <v>100.92165898617512</v>
      </c>
      <c r="M35" s="235">
        <f>M14+M24+M29+M30+M34</f>
        <v>932</v>
      </c>
      <c r="N35" s="235">
        <f>N14+N24+N29+N30+N34</f>
        <v>417</v>
      </c>
      <c r="O35" s="306">
        <f>N35/M35*100</f>
        <v>44.742489270386265</v>
      </c>
      <c r="P35" s="235">
        <f>P14+P24+P29+P30+P34</f>
        <v>41934</v>
      </c>
      <c r="Q35" s="235">
        <f>Q14+Q24+Q29+Q30+Q34</f>
        <v>39526</v>
      </c>
      <c r="R35" s="306">
        <f>Q35/P35*100</f>
        <v>94.257642962750992</v>
      </c>
      <c r="S35" s="235">
        <f>S14+S24+S29+S30+S34</f>
        <v>4418</v>
      </c>
      <c r="T35" s="235">
        <f>T14+T24+T29+T30+T34</f>
        <v>3977</v>
      </c>
      <c r="U35" s="306">
        <f>T35*100/S35</f>
        <v>90.018107741059296</v>
      </c>
      <c r="V35" s="235">
        <f>V14+V24+V29+V30+V34</f>
        <v>41032</v>
      </c>
      <c r="W35" s="235">
        <f>W14+W24+W29+W30+W34</f>
        <v>40728</v>
      </c>
      <c r="X35" s="306">
        <f>W35/V35*100</f>
        <v>99.259114837200229</v>
      </c>
      <c r="Y35" s="235">
        <f>Y14+Y24+Y29+Y30+Y34</f>
        <v>18646</v>
      </c>
      <c r="Z35" s="235">
        <f>Z14+Z24+Z29+Z30+Z34</f>
        <v>16319</v>
      </c>
      <c r="AA35" s="280">
        <f>Z35/Y35*100</f>
        <v>87.520111552075505</v>
      </c>
      <c r="AB35" s="53">
        <f>SUM(AB7:AB22)</f>
        <v>26702</v>
      </c>
      <c r="AC35" s="14">
        <f>SUM(AC7:AC22)</f>
        <v>5020</v>
      </c>
      <c r="AD35" s="13">
        <f>AC35*100/AB35</f>
        <v>18.800089880907798</v>
      </c>
    </row>
    <row r="36" spans="1:30" ht="16.5" customHeight="1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30" ht="22.5" customHeight="1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30" ht="12.75" customHeight="1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</sheetData>
  <mergeCells count="45">
    <mergeCell ref="A2:A4"/>
    <mergeCell ref="A24:B24"/>
    <mergeCell ref="A29:B29"/>
    <mergeCell ref="A30:B30"/>
    <mergeCell ref="A34:B34"/>
    <mergeCell ref="A14:B14"/>
    <mergeCell ref="A1:AD1"/>
    <mergeCell ref="AB2:AD3"/>
    <mergeCell ref="AB4:AB6"/>
    <mergeCell ref="AC4:AC6"/>
    <mergeCell ref="AD4:AD6"/>
    <mergeCell ref="Y2:AA3"/>
    <mergeCell ref="Y4:Y6"/>
    <mergeCell ref="Z4:Z6"/>
    <mergeCell ref="AA4:AA6"/>
    <mergeCell ref="E4:E6"/>
    <mergeCell ref="V2:X3"/>
    <mergeCell ref="V4:V6"/>
    <mergeCell ref="W4:W6"/>
    <mergeCell ref="X4:X6"/>
    <mergeCell ref="M2:O3"/>
    <mergeCell ref="M4:M6"/>
    <mergeCell ref="N4:N6"/>
    <mergeCell ref="O4:O6"/>
    <mergeCell ref="S2:U3"/>
    <mergeCell ref="S4:S6"/>
    <mergeCell ref="A35:B35"/>
    <mergeCell ref="I2:L3"/>
    <mergeCell ref="P2:R3"/>
    <mergeCell ref="P4:P6"/>
    <mergeCell ref="Q4:Q6"/>
    <mergeCell ref="R4:R6"/>
    <mergeCell ref="L4:L6"/>
    <mergeCell ref="C4:C6"/>
    <mergeCell ref="I4:I6"/>
    <mergeCell ref="K4:K6"/>
    <mergeCell ref="T4:T6"/>
    <mergeCell ref="U4:U6"/>
    <mergeCell ref="H4:H6"/>
    <mergeCell ref="B2:B6"/>
    <mergeCell ref="C2:E3"/>
    <mergeCell ref="F2:H3"/>
    <mergeCell ref="D4:D6"/>
    <mergeCell ref="F4:F6"/>
    <mergeCell ref="G4:G6"/>
  </mergeCells>
  <phoneticPr fontId="8" type="noConversion"/>
  <printOptions horizontalCentered="1"/>
  <pageMargins left="0" right="0" top="0.39370078740157483" bottom="0.19685039370078741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21" sqref="J21"/>
    </sheetView>
  </sheetViews>
  <sheetFormatPr defaultRowHeight="12.75"/>
  <cols>
    <col min="1" max="1" width="3.85546875" customWidth="1"/>
    <col min="2" max="2" width="22" customWidth="1"/>
    <col min="3" max="14" width="8.42578125" customWidth="1"/>
  </cols>
  <sheetData>
    <row r="1" spans="1:14" ht="73.5" customHeight="1">
      <c r="A1" s="465" t="s">
        <v>250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</row>
    <row r="2" spans="1:14" s="1" customFormat="1" ht="15.75" customHeight="1">
      <c r="A2" s="581" t="s">
        <v>0</v>
      </c>
      <c r="B2" s="419" t="s">
        <v>1</v>
      </c>
      <c r="C2" s="576" t="s">
        <v>72</v>
      </c>
      <c r="D2" s="577"/>
      <c r="E2" s="578"/>
      <c r="F2" s="576" t="s">
        <v>74</v>
      </c>
      <c r="G2" s="577"/>
      <c r="H2" s="578"/>
      <c r="I2" s="576" t="s">
        <v>73</v>
      </c>
      <c r="J2" s="577"/>
      <c r="K2" s="578"/>
      <c r="L2" s="576" t="s">
        <v>75</v>
      </c>
      <c r="M2" s="577"/>
      <c r="N2" s="578"/>
    </row>
    <row r="3" spans="1:14" s="1" customFormat="1" ht="15.75" customHeight="1">
      <c r="A3" s="505"/>
      <c r="B3" s="421"/>
      <c r="C3" s="579"/>
      <c r="D3" s="580"/>
      <c r="E3" s="491"/>
      <c r="F3" s="579"/>
      <c r="G3" s="580"/>
      <c r="H3" s="491"/>
      <c r="I3" s="579"/>
      <c r="J3" s="580"/>
      <c r="K3" s="491"/>
      <c r="L3" s="579"/>
      <c r="M3" s="580"/>
      <c r="N3" s="491"/>
    </row>
    <row r="4" spans="1:14" s="1" customFormat="1" ht="33.75" customHeight="1">
      <c r="A4" s="505"/>
      <c r="B4" s="421"/>
      <c r="C4" s="475" t="s">
        <v>5</v>
      </c>
      <c r="D4" s="475" t="s">
        <v>6</v>
      </c>
      <c r="E4" s="475" t="s">
        <v>44</v>
      </c>
      <c r="F4" s="457" t="s">
        <v>5</v>
      </c>
      <c r="G4" s="469" t="s">
        <v>6</v>
      </c>
      <c r="H4" s="475" t="s">
        <v>7</v>
      </c>
      <c r="I4" s="457" t="s">
        <v>5</v>
      </c>
      <c r="J4" s="469" t="s">
        <v>6</v>
      </c>
      <c r="K4" s="475" t="s">
        <v>7</v>
      </c>
      <c r="L4" s="457" t="s">
        <v>5</v>
      </c>
      <c r="M4" s="469" t="s">
        <v>6</v>
      </c>
      <c r="N4" s="475" t="s">
        <v>7</v>
      </c>
    </row>
    <row r="5" spans="1:14" s="1" customFormat="1" ht="5.25" hidden="1" customHeight="1">
      <c r="A5" s="505"/>
      <c r="B5" s="421"/>
      <c r="C5" s="475"/>
      <c r="D5" s="475"/>
      <c r="E5" s="475"/>
      <c r="F5" s="456"/>
      <c r="G5" s="469"/>
      <c r="H5" s="475"/>
      <c r="I5" s="456"/>
      <c r="J5" s="469"/>
      <c r="K5" s="475"/>
      <c r="L5" s="456"/>
      <c r="M5" s="469"/>
      <c r="N5" s="475"/>
    </row>
    <row r="6" spans="1:14" s="1" customFormat="1" ht="16.5" customHeight="1">
      <c r="A6" s="441"/>
      <c r="B6" s="422"/>
      <c r="C6" s="475"/>
      <c r="D6" s="475"/>
      <c r="E6" s="475"/>
      <c r="F6" s="490"/>
      <c r="G6" s="469"/>
      <c r="H6" s="475"/>
      <c r="I6" s="490"/>
      <c r="J6" s="469"/>
      <c r="K6" s="475"/>
      <c r="L6" s="490"/>
      <c r="M6" s="469"/>
      <c r="N6" s="475"/>
    </row>
    <row r="7" spans="1:14" s="1" customFormat="1" ht="0.75" hidden="1" customHeight="1">
      <c r="A7" s="19"/>
      <c r="B7" s="34"/>
      <c r="C7" s="9"/>
      <c r="D7" s="9"/>
      <c r="E7" s="15" t="e">
        <f>D7*100/C7</f>
        <v>#DIV/0!</v>
      </c>
      <c r="F7" s="35"/>
      <c r="G7" s="10"/>
      <c r="H7" s="9" t="e">
        <f t="shared" ref="H7:H23" si="0">G7/F7*100</f>
        <v>#DIV/0!</v>
      </c>
      <c r="I7" s="35"/>
      <c r="J7" s="10"/>
      <c r="K7" s="9" t="e">
        <f>J7/I7*100</f>
        <v>#DIV/0!</v>
      </c>
      <c r="L7" s="35"/>
      <c r="M7" s="10"/>
      <c r="N7" s="9" t="e">
        <f>M7/L7*100</f>
        <v>#DIV/0!</v>
      </c>
    </row>
    <row r="8" spans="1:14" s="1" customFormat="1" ht="18.75" customHeight="1">
      <c r="A8" s="246">
        <v>1</v>
      </c>
      <c r="B8" s="334" t="s">
        <v>129</v>
      </c>
      <c r="C8" s="103">
        <v>40</v>
      </c>
      <c r="D8" s="103">
        <v>4</v>
      </c>
      <c r="E8" s="98">
        <f>D8*100/C8</f>
        <v>10</v>
      </c>
      <c r="F8" s="99">
        <v>40</v>
      </c>
      <c r="G8" s="107">
        <v>15</v>
      </c>
      <c r="H8" s="100">
        <f t="shared" si="0"/>
        <v>37.5</v>
      </c>
      <c r="I8" s="99"/>
      <c r="J8" s="107"/>
      <c r="K8" s="98"/>
      <c r="L8" s="99"/>
      <c r="M8" s="107"/>
      <c r="N8" s="98"/>
    </row>
    <row r="9" spans="1:14" s="1" customFormat="1" ht="18.75" customHeight="1" thickBot="1">
      <c r="A9" s="233">
        <v>2</v>
      </c>
      <c r="B9" s="335" t="s">
        <v>130</v>
      </c>
      <c r="C9" s="108">
        <v>120</v>
      </c>
      <c r="D9" s="108">
        <v>120</v>
      </c>
      <c r="E9" s="100">
        <f>D9*100/C9</f>
        <v>100</v>
      </c>
      <c r="F9" s="108">
        <v>40</v>
      </c>
      <c r="G9" s="108">
        <v>37</v>
      </c>
      <c r="H9" s="100">
        <f t="shared" si="0"/>
        <v>92.5</v>
      </c>
      <c r="I9" s="108"/>
      <c r="J9" s="108"/>
      <c r="K9" s="100"/>
      <c r="L9" s="109"/>
      <c r="M9" s="109"/>
      <c r="N9" s="100"/>
    </row>
    <row r="10" spans="1:14" s="1" customFormat="1" ht="18.75" customHeight="1" thickBot="1">
      <c r="A10" s="583" t="s">
        <v>32</v>
      </c>
      <c r="B10" s="584"/>
      <c r="C10" s="106">
        <f>SUM(C8:C9)</f>
        <v>160</v>
      </c>
      <c r="D10" s="106">
        <f>SUM(D8:D9)</f>
        <v>124</v>
      </c>
      <c r="E10" s="105">
        <f>D10/C10*100</f>
        <v>77.5</v>
      </c>
      <c r="F10" s="106">
        <f>SUM(F8:F9)</f>
        <v>80</v>
      </c>
      <c r="G10" s="106">
        <f>SUM(G8:G9)</f>
        <v>52</v>
      </c>
      <c r="H10" s="105">
        <f t="shared" si="0"/>
        <v>65</v>
      </c>
      <c r="I10" s="106"/>
      <c r="J10" s="106"/>
      <c r="K10" s="105"/>
      <c r="L10" s="106"/>
      <c r="M10" s="106"/>
      <c r="N10" s="105"/>
    </row>
    <row r="11" spans="1:14" s="1" customFormat="1" ht="18.75" customHeight="1" thickBot="1">
      <c r="A11" s="448" t="s">
        <v>158</v>
      </c>
      <c r="B11" s="449"/>
      <c r="C11" s="106">
        <v>1200</v>
      </c>
      <c r="D11" s="106">
        <v>1200</v>
      </c>
      <c r="E11" s="102">
        <f>D11*100/C11</f>
        <v>100</v>
      </c>
      <c r="F11" s="106">
        <v>128</v>
      </c>
      <c r="G11" s="106">
        <v>19</v>
      </c>
      <c r="H11" s="105">
        <v>15.2</v>
      </c>
      <c r="I11" s="106"/>
      <c r="J11" s="106"/>
      <c r="K11" s="102"/>
      <c r="L11" s="110"/>
      <c r="M11" s="110"/>
      <c r="N11" s="111"/>
    </row>
    <row r="12" spans="1:14" s="1" customFormat="1" ht="18.75" customHeight="1" thickBot="1">
      <c r="A12" s="234">
        <v>1</v>
      </c>
      <c r="B12" s="336" t="s">
        <v>157</v>
      </c>
      <c r="C12" s="112">
        <v>1000</v>
      </c>
      <c r="D12" s="112">
        <v>1000</v>
      </c>
      <c r="E12" s="102">
        <f>D12*100/C12</f>
        <v>100</v>
      </c>
      <c r="F12" s="112">
        <v>674</v>
      </c>
      <c r="G12" s="112">
        <v>674</v>
      </c>
      <c r="H12" s="105">
        <f t="shared" si="0"/>
        <v>100</v>
      </c>
      <c r="I12" s="112">
        <v>1064</v>
      </c>
      <c r="J12" s="112">
        <v>1064</v>
      </c>
      <c r="K12" s="101">
        <f t="shared" ref="K12:K16" si="1">J12/I12*100</f>
        <v>100</v>
      </c>
      <c r="L12" s="99">
        <v>200</v>
      </c>
      <c r="M12" s="99">
        <v>200</v>
      </c>
      <c r="N12" s="101">
        <f t="shared" ref="N12:N17" si="2">M12/L12*100</f>
        <v>100</v>
      </c>
    </row>
    <row r="13" spans="1:14" s="1" customFormat="1" ht="18.75" customHeight="1" thickBot="1">
      <c r="A13" s="5">
        <v>2</v>
      </c>
      <c r="B13" s="26" t="s">
        <v>156</v>
      </c>
      <c r="C13" s="107">
        <v>270</v>
      </c>
      <c r="D13" s="107">
        <v>194</v>
      </c>
      <c r="E13" s="102">
        <f>D13*100/C13</f>
        <v>71.851851851851848</v>
      </c>
      <c r="F13" s="107">
        <v>145</v>
      </c>
      <c r="G13" s="107">
        <v>125</v>
      </c>
      <c r="H13" s="105">
        <f t="shared" si="0"/>
        <v>86.206896551724128</v>
      </c>
      <c r="I13" s="107">
        <v>678</v>
      </c>
      <c r="J13" s="107">
        <v>678</v>
      </c>
      <c r="K13" s="98">
        <f t="shared" si="1"/>
        <v>100</v>
      </c>
      <c r="L13" s="103">
        <v>139</v>
      </c>
      <c r="M13" s="103">
        <v>139</v>
      </c>
      <c r="N13" s="101">
        <f t="shared" si="2"/>
        <v>100</v>
      </c>
    </row>
    <row r="14" spans="1:14" s="1" customFormat="1" ht="18.75" customHeight="1" thickBot="1">
      <c r="A14" s="5">
        <v>3</v>
      </c>
      <c r="B14" s="26" t="s">
        <v>131</v>
      </c>
      <c r="C14" s="107"/>
      <c r="D14" s="107"/>
      <c r="E14" s="102"/>
      <c r="F14" s="107"/>
      <c r="G14" s="107"/>
      <c r="H14" s="98"/>
      <c r="I14" s="107"/>
      <c r="J14" s="107"/>
      <c r="K14" s="98"/>
      <c r="L14" s="103"/>
      <c r="M14" s="103"/>
      <c r="N14" s="101"/>
    </row>
    <row r="15" spans="1:14" s="1" customFormat="1" ht="18.75" customHeight="1" thickBot="1">
      <c r="A15" s="233">
        <v>4</v>
      </c>
      <c r="B15" s="335" t="s">
        <v>139</v>
      </c>
      <c r="C15" s="108"/>
      <c r="D15" s="108"/>
      <c r="E15" s="102"/>
      <c r="F15" s="108">
        <v>1432</v>
      </c>
      <c r="G15" s="108">
        <v>1432</v>
      </c>
      <c r="H15" s="100">
        <f t="shared" si="0"/>
        <v>100</v>
      </c>
      <c r="I15" s="108"/>
      <c r="J15" s="108"/>
      <c r="K15" s="98"/>
      <c r="L15" s="109"/>
      <c r="M15" s="109"/>
      <c r="N15" s="101"/>
    </row>
    <row r="16" spans="1:14" s="1" customFormat="1" ht="18.75" customHeight="1" thickBot="1">
      <c r="A16" s="448" t="s">
        <v>35</v>
      </c>
      <c r="B16" s="585"/>
      <c r="C16" s="333">
        <f>SUM(C12:C15)</f>
        <v>1270</v>
      </c>
      <c r="D16" s="106">
        <f t="shared" ref="D16:M16" si="3">SUM(D12:D15)</f>
        <v>1194</v>
      </c>
      <c r="E16" s="105">
        <f t="shared" ref="E16:E23" si="4">D16/C16*100</f>
        <v>94.015748031496059</v>
      </c>
      <c r="F16" s="106">
        <f t="shared" si="3"/>
        <v>2251</v>
      </c>
      <c r="G16" s="106">
        <f t="shared" si="3"/>
        <v>2231</v>
      </c>
      <c r="H16" s="105">
        <f t="shared" si="0"/>
        <v>99.111505997334518</v>
      </c>
      <c r="I16" s="106">
        <f t="shared" si="3"/>
        <v>1742</v>
      </c>
      <c r="J16" s="106">
        <f t="shared" si="3"/>
        <v>1742</v>
      </c>
      <c r="K16" s="105">
        <f t="shared" si="1"/>
        <v>100</v>
      </c>
      <c r="L16" s="106">
        <f t="shared" si="3"/>
        <v>339</v>
      </c>
      <c r="M16" s="106">
        <f t="shared" si="3"/>
        <v>339</v>
      </c>
      <c r="N16" s="105">
        <f t="shared" si="2"/>
        <v>100</v>
      </c>
    </row>
    <row r="17" spans="1:14" s="1" customFormat="1" ht="18.75" customHeight="1" thickBot="1">
      <c r="A17" s="234">
        <v>1</v>
      </c>
      <c r="B17" s="336" t="s">
        <v>133</v>
      </c>
      <c r="C17" s="112">
        <v>1113</v>
      </c>
      <c r="D17" s="112">
        <v>655</v>
      </c>
      <c r="E17" s="105">
        <f t="shared" si="4"/>
        <v>58.849955076370172</v>
      </c>
      <c r="F17" s="112">
        <v>349</v>
      </c>
      <c r="G17" s="112">
        <v>276</v>
      </c>
      <c r="H17" s="105">
        <f t="shared" si="0"/>
        <v>79.083094555873927</v>
      </c>
      <c r="I17" s="112">
        <v>821</v>
      </c>
      <c r="J17" s="112">
        <v>490</v>
      </c>
      <c r="K17" s="105">
        <v>59.7</v>
      </c>
      <c r="L17" s="99">
        <v>72</v>
      </c>
      <c r="M17" s="99">
        <v>72</v>
      </c>
      <c r="N17" s="105">
        <f t="shared" si="2"/>
        <v>100</v>
      </c>
    </row>
    <row r="18" spans="1:14" s="1" customFormat="1" ht="18.75" customHeight="1" thickBot="1">
      <c r="A18" s="233">
        <v>2</v>
      </c>
      <c r="B18" s="335" t="s">
        <v>154</v>
      </c>
      <c r="C18" s="108">
        <v>688</v>
      </c>
      <c r="D18" s="108">
        <v>689</v>
      </c>
      <c r="E18" s="105">
        <f t="shared" si="4"/>
        <v>100.1453488372093</v>
      </c>
      <c r="F18" s="108">
        <v>80</v>
      </c>
      <c r="G18" s="108">
        <v>80</v>
      </c>
      <c r="H18" s="105">
        <f t="shared" si="0"/>
        <v>100</v>
      </c>
      <c r="I18" s="108"/>
      <c r="J18" s="108"/>
      <c r="K18" s="105"/>
      <c r="L18" s="109"/>
      <c r="M18" s="109"/>
      <c r="N18" s="105"/>
    </row>
    <row r="19" spans="1:14" s="1" customFormat="1" ht="16.5" customHeight="1" thickBot="1">
      <c r="A19" s="448" t="s">
        <v>43</v>
      </c>
      <c r="B19" s="449"/>
      <c r="C19" s="106">
        <f>SUM(C17:C18)</f>
        <v>1801</v>
      </c>
      <c r="D19" s="106">
        <f t="shared" ref="D19:N19" si="5">SUM(D17:D18)</f>
        <v>1344</v>
      </c>
      <c r="E19" s="105">
        <f t="shared" si="4"/>
        <v>74.625208217656862</v>
      </c>
      <c r="F19" s="106">
        <f t="shared" si="5"/>
        <v>429</v>
      </c>
      <c r="G19" s="106">
        <f t="shared" si="5"/>
        <v>356</v>
      </c>
      <c r="H19" s="105">
        <f t="shared" si="0"/>
        <v>82.983682983682982</v>
      </c>
      <c r="I19" s="106">
        <f t="shared" si="5"/>
        <v>821</v>
      </c>
      <c r="J19" s="106">
        <f t="shared" si="5"/>
        <v>490</v>
      </c>
      <c r="K19" s="105">
        <f t="shared" si="5"/>
        <v>59.7</v>
      </c>
      <c r="L19" s="106">
        <f t="shared" si="5"/>
        <v>72</v>
      </c>
      <c r="M19" s="106">
        <f t="shared" si="5"/>
        <v>72</v>
      </c>
      <c r="N19" s="105">
        <f t="shared" si="5"/>
        <v>100</v>
      </c>
    </row>
    <row r="20" spans="1:14" s="1" customFormat="1" ht="19.5" customHeight="1">
      <c r="A20" s="234">
        <v>1</v>
      </c>
      <c r="B20" s="336" t="s">
        <v>160</v>
      </c>
      <c r="C20" s="389"/>
      <c r="D20" s="389"/>
      <c r="E20" s="390"/>
      <c r="F20" s="389"/>
      <c r="G20" s="389"/>
      <c r="H20" s="390"/>
      <c r="I20" s="389">
        <v>3064</v>
      </c>
      <c r="J20" s="389">
        <v>3017</v>
      </c>
      <c r="K20" s="391">
        <f>J20/I20*100</f>
        <v>98.46605744125327</v>
      </c>
      <c r="L20" s="392">
        <v>1728</v>
      </c>
      <c r="M20" s="392">
        <v>1477</v>
      </c>
      <c r="N20" s="391">
        <f>M20/L20*100</f>
        <v>85.474537037037038</v>
      </c>
    </row>
    <row r="21" spans="1:14" s="1" customFormat="1" ht="17.25" customHeight="1" thickBot="1">
      <c r="A21" s="5">
        <v>2</v>
      </c>
      <c r="B21" s="26" t="s">
        <v>224</v>
      </c>
      <c r="C21" s="107"/>
      <c r="D21" s="107"/>
      <c r="E21" s="383"/>
      <c r="F21" s="107"/>
      <c r="G21" s="107"/>
      <c r="H21" s="383"/>
      <c r="I21" s="107">
        <v>928</v>
      </c>
      <c r="J21" s="107">
        <v>790</v>
      </c>
      <c r="K21" s="98">
        <f>J21/I21*100</f>
        <v>85.129310344827587</v>
      </c>
      <c r="L21" s="103"/>
      <c r="M21" s="103"/>
      <c r="N21" s="98"/>
    </row>
    <row r="22" spans="1:14" s="1" customFormat="1" ht="13.5" customHeight="1" thickBot="1">
      <c r="A22" s="448" t="s">
        <v>152</v>
      </c>
      <c r="B22" s="449"/>
      <c r="C22" s="393">
        <f>SUM(C20:C21)</f>
        <v>0</v>
      </c>
      <c r="D22" s="393">
        <f>SUM(D20:D21)</f>
        <v>0</v>
      </c>
      <c r="E22" s="394"/>
      <c r="F22" s="393">
        <f>SUM(F20:F21)</f>
        <v>0</v>
      </c>
      <c r="G22" s="393">
        <f>SUM(G20:G21)</f>
        <v>0</v>
      </c>
      <c r="H22" s="394"/>
      <c r="I22" s="393">
        <f>SUM(I20:I21)</f>
        <v>3992</v>
      </c>
      <c r="J22" s="393">
        <f>SUM(J20:J21)</f>
        <v>3807</v>
      </c>
      <c r="K22" s="394">
        <f>J22/I22*100</f>
        <v>95.365731462925851</v>
      </c>
      <c r="L22" s="393">
        <f>SUM(L20:L21)</f>
        <v>1728</v>
      </c>
      <c r="M22" s="393">
        <f>SUM(M20:M21)</f>
        <v>1477</v>
      </c>
      <c r="N22" s="394">
        <f>M22/L22*100</f>
        <v>85.474537037037038</v>
      </c>
    </row>
    <row r="23" spans="1:14" s="1" customFormat="1" ht="17.25" customHeight="1" thickBot="1">
      <c r="A23" s="503" t="s">
        <v>155</v>
      </c>
      <c r="B23" s="582"/>
      <c r="C23" s="106">
        <f>C10+C11+C16+C19+C22</f>
        <v>4431</v>
      </c>
      <c r="D23" s="106">
        <f>D10+D11+D16+D19+D22</f>
        <v>3862</v>
      </c>
      <c r="E23" s="105">
        <f t="shared" si="4"/>
        <v>87.15865493116678</v>
      </c>
      <c r="F23" s="106">
        <f>F10+F11+F16+F19+F22</f>
        <v>2888</v>
      </c>
      <c r="G23" s="106">
        <f>G10+G11+G16+G19+G22</f>
        <v>2658</v>
      </c>
      <c r="H23" s="105">
        <f t="shared" si="0"/>
        <v>92.036011080332415</v>
      </c>
      <c r="I23" s="106">
        <f>I10+I11+I16+I19+I22</f>
        <v>6555</v>
      </c>
      <c r="J23" s="106">
        <f>J10+J11+J16+J19+J22</f>
        <v>6039</v>
      </c>
      <c r="K23" s="105">
        <f>J23/I23*100</f>
        <v>92.128146453089244</v>
      </c>
      <c r="L23" s="106">
        <f>L10+L11+L16+L19+L22</f>
        <v>2139</v>
      </c>
      <c r="M23" s="106">
        <f>M10+M11+M16+M19+M22</f>
        <v>1888</v>
      </c>
      <c r="N23" s="105">
        <f>M23/L23*100</f>
        <v>88.265544647031319</v>
      </c>
    </row>
    <row r="24" spans="1:14" ht="16.5" customHeight="1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2.5" customHeight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5">
    <mergeCell ref="A23:B23"/>
    <mergeCell ref="I2:K3"/>
    <mergeCell ref="K4:K6"/>
    <mergeCell ref="C4:C6"/>
    <mergeCell ref="I4:I6"/>
    <mergeCell ref="J4:J6"/>
    <mergeCell ref="H4:H6"/>
    <mergeCell ref="B2:B6"/>
    <mergeCell ref="C2:E3"/>
    <mergeCell ref="F2:H3"/>
    <mergeCell ref="A10:B10"/>
    <mergeCell ref="A11:B11"/>
    <mergeCell ref="A16:B16"/>
    <mergeCell ref="A19:B19"/>
    <mergeCell ref="A22:B22"/>
    <mergeCell ref="A1:N1"/>
    <mergeCell ref="E4:E6"/>
    <mergeCell ref="F4:F6"/>
    <mergeCell ref="G4:G6"/>
    <mergeCell ref="L2:N3"/>
    <mergeCell ref="L4:L6"/>
    <mergeCell ref="M4:M6"/>
    <mergeCell ref="N4:N6"/>
    <mergeCell ref="D4:D6"/>
    <mergeCell ref="A2:A6"/>
  </mergeCells>
  <phoneticPr fontId="8" type="noConversion"/>
  <printOptions horizontalCentered="1"/>
  <pageMargins left="0" right="0" top="0.39370078740157483" bottom="0.19685039370078741" header="0.51181102362204722" footer="0.51181102362204722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1- 8 2015 УО ОМС</vt:lpstr>
      <vt:lpstr>на 1 застр. ОМС</vt:lpstr>
      <vt:lpstr>1-8 2015 обл. ЛПУ+ УльяновскОМС</vt:lpstr>
      <vt:lpstr>1-8 2015 Ведом.+частн. ОМС</vt:lpstr>
      <vt:lpstr>1-8 2015 мед. услуги </vt:lpstr>
      <vt:lpstr>1- 8 2015 мед.услуги</vt:lpstr>
      <vt:lpstr>1-8 2015 мед.услуги  Кт И МРТ</vt:lpstr>
      <vt:lpstr>'1- 8 2015 УО ОМС'!Заголовки_для_печати</vt:lpstr>
      <vt:lpstr>'1-8 2015 Ведом.+частн. ОМС'!Заголовки_для_печати</vt:lpstr>
      <vt:lpstr>'1-8 2015 обл. ЛПУ+ УльяновскОМС'!Заголовки_для_печати</vt:lpstr>
      <vt:lpstr>'на 1 застр. ОМС'!Заголовки_для_печати</vt:lpstr>
      <vt:lpstr>'1- 8 2015 УО ОМС'!Область_печати</vt:lpstr>
      <vt:lpstr>'1-8 2015 Ведом.+частн. ОМС'!Область_печати</vt:lpstr>
      <vt:lpstr>'1-8 2015 мед. услуги '!Область_печати</vt:lpstr>
      <vt:lpstr>'1-8 2015 мед.услуги  Кт И МРТ'!Область_печати</vt:lpstr>
      <vt:lpstr>'1-8 2015 обл. ЛПУ+ УльяновскОМС'!Область_печати</vt:lpstr>
      <vt:lpstr>'на 1 застр. ОМС'!Область_печати</vt:lpstr>
    </vt:vector>
  </TitlesOfParts>
  <Company>МИАЦ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SorokinaMA</cp:lastModifiedBy>
  <cp:lastPrinted>2015-09-24T13:11:48Z</cp:lastPrinted>
  <dcterms:created xsi:type="dcterms:W3CDTF">2007-08-03T05:51:02Z</dcterms:created>
  <dcterms:modified xsi:type="dcterms:W3CDTF">2015-09-29T05:57:32Z</dcterms:modified>
</cp:coreProperties>
</file>